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README" sheetId="1" state="visible" r:id="rId1"/>
    <sheet xmlns:r="http://schemas.openxmlformats.org/officeDocument/2006/relationships" name="CONFIG" sheetId="2" state="visible" r:id="rId2"/>
    <sheet xmlns:r="http://schemas.openxmlformats.org/officeDocument/2006/relationships" name="INPUT" sheetId="3" state="visible" r:id="rId3"/>
    <sheet xmlns:r="http://schemas.openxmlformats.org/officeDocument/2006/relationships" name="LOGIC" sheetId="4" state="visible" r:id="rId4"/>
    <sheet xmlns:r="http://schemas.openxmlformats.org/officeDocument/2006/relationships" name="OUTPUT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&quot;$&quot;#,##0"/>
    <numFmt numFmtId="165" formatCode="0.0"/>
    <numFmt numFmtId="166" formatCode="0.0%"/>
  </numFmts>
  <fonts count="13">
    <font>
      <name val="Calibri"/>
      <family val="2"/>
      <color theme="1"/>
      <sz val="11"/>
      <scheme val="minor"/>
    </font>
    <font>
      <name val="Aptos"/>
      <b val="1"/>
      <color rgb="00FFFFFF"/>
      <sz val="18"/>
    </font>
    <font>
      <name val="Aptos"/>
      <color rgb="00FFFFFF"/>
      <sz val="10"/>
    </font>
    <font>
      <name val="Aptos"/>
      <b val="1"/>
      <color rgb="001E3A5F"/>
      <sz val="11"/>
    </font>
    <font>
      <name val="Aptos"/>
      <color rgb="00374151"/>
      <sz val="10"/>
    </font>
    <font>
      <name val="Aptos"/>
      <b val="1"/>
      <color rgb="00FFFFFF"/>
      <sz val="11"/>
    </font>
    <font>
      <name val="Aptos"/>
      <b val="1"/>
      <color rgb="00374151"/>
      <sz val="10"/>
    </font>
    <font>
      <name val="Aptos"/>
      <color rgb="00374151"/>
      <sz val="11"/>
    </font>
    <font>
      <name val="Aptos"/>
      <i val="1"/>
      <color rgb="006B7280"/>
      <sz val="9"/>
    </font>
    <font>
      <name val="Aptos"/>
      <b val="1"/>
      <color rgb="00FFFFFF"/>
      <sz val="10"/>
    </font>
    <font>
      <name val="Aptos"/>
      <b val="1"/>
      <color rgb="000F1B2D"/>
      <sz val="11"/>
    </font>
    <font>
      <name val="Aptos"/>
      <b val="1"/>
      <color rgb="00FFFFFF"/>
      <sz val="16"/>
    </font>
    <font>
      <name val="Aptos"/>
      <b val="1"/>
      <color rgb="000F1B2D"/>
      <sz val="13"/>
    </font>
  </fonts>
  <fills count="15">
    <fill>
      <patternFill/>
    </fill>
    <fill>
      <patternFill patternType="gray125"/>
    </fill>
    <fill>
      <patternFill patternType="solid">
        <fgColor rgb="000F1B2D"/>
        <bgColor rgb="000F1B2D"/>
      </patternFill>
    </fill>
    <fill>
      <patternFill patternType="solid">
        <fgColor rgb="001E3A5F"/>
        <bgColor rgb="001E3A5F"/>
      </patternFill>
    </fill>
    <fill>
      <patternFill patternType="solid">
        <fgColor rgb="007C3AED"/>
        <bgColor rgb="007C3AED"/>
      </patternFill>
    </fill>
    <fill>
      <patternFill patternType="solid">
        <fgColor rgb="00F5F3FF"/>
        <bgColor rgb="00F5F3FF"/>
      </patternFill>
    </fill>
    <fill>
      <patternFill patternType="solid">
        <fgColor rgb="0016A34A"/>
        <bgColor rgb="0016A34A"/>
      </patternFill>
    </fill>
    <fill>
      <patternFill patternType="solid">
        <fgColor rgb="00FFFDE7"/>
        <bgColor rgb="00FFFDE7"/>
      </patternFill>
    </fill>
    <fill>
      <patternFill patternType="solid">
        <fgColor rgb="00FFF9C4"/>
        <bgColor rgb="00FFF9C4"/>
      </patternFill>
    </fill>
    <fill>
      <patternFill patternType="solid">
        <fgColor rgb="00D97706"/>
        <bgColor rgb="00D97706"/>
      </patternFill>
    </fill>
    <fill>
      <patternFill patternType="solid">
        <fgColor rgb="00F1F5F9"/>
        <bgColor rgb="00F1F5F9"/>
      </patternFill>
    </fill>
    <fill>
      <patternFill patternType="solid">
        <fgColor rgb="00E8EAF0"/>
        <bgColor rgb="00E8EAF0"/>
      </patternFill>
    </fill>
    <fill>
      <patternFill patternType="solid">
        <fgColor rgb="00FFFFFF"/>
        <bgColor rgb="00FFFFFF"/>
      </patternFill>
    </fill>
    <fill>
      <patternFill patternType="solid">
        <fgColor rgb="00F0F9FF"/>
        <bgColor rgb="00F0F9FF"/>
      </patternFill>
    </fill>
    <fill>
      <patternFill patternType="solid">
        <fgColor rgb="00E8F4FD"/>
        <bgColor rgb="00E8F4FD"/>
      </patternFill>
    </fill>
  </fills>
  <borders count="2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</borders>
  <cellStyleXfs count="1">
    <xf numFmtId="0" fontId="0" fillId="0" borderId="0"/>
  </cellStyleXfs>
  <cellXfs count="71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0" fillId="2" borderId="0" pivotButton="0" quotePrefix="0" xfId="0"/>
    <xf numFmtId="0" fontId="2" fillId="3" borderId="0" applyAlignment="1" pivotButton="0" quotePrefix="0" xfId="0">
      <alignment horizontal="center" vertical="center"/>
    </xf>
    <xf numFmtId="0" fontId="0" fillId="3" borderId="0" pivotButton="0" quotePrefix="0" xfId="0"/>
    <xf numFmtId="0" fontId="3" fillId="0" borderId="0" applyAlignment="1" pivotButton="0" quotePrefix="0" xfId="0">
      <alignment vertical="top"/>
    </xf>
    <xf numFmtId="0" fontId="4" fillId="0" borderId="0" applyAlignment="1" pivotButton="0" quotePrefix="0" xfId="0">
      <alignment vertical="center" wrapText="1"/>
    </xf>
    <xf numFmtId="0" fontId="5" fillId="4" borderId="1" applyAlignment="1" pivotButton="0" quotePrefix="0" xfId="0">
      <alignment horizontal="left" vertical="center"/>
    </xf>
    <xf numFmtId="0" fontId="0" fillId="4" borderId="1" pivotButton="0" quotePrefix="0" xfId="0"/>
    <xf numFmtId="0" fontId="6" fillId="5" borderId="1" applyAlignment="1" pivotButton="0" quotePrefix="0" xfId="0">
      <alignment horizontal="left" vertical="center"/>
    </xf>
    <xf numFmtId="9" fontId="7" fillId="5" borderId="1" applyAlignment="1" pivotButton="0" quotePrefix="0" xfId="0">
      <alignment horizontal="center" vertical="center"/>
    </xf>
    <xf numFmtId="0" fontId="8" fillId="0" borderId="0" applyAlignment="1" pivotButton="0" quotePrefix="0" xfId="0">
      <alignment horizontal="left" vertical="center"/>
    </xf>
    <xf numFmtId="0" fontId="5" fillId="3" borderId="1" applyAlignment="1" pivotButton="0" quotePrefix="0" xfId="0">
      <alignment horizontal="left" vertical="center"/>
    </xf>
    <xf numFmtId="0" fontId="0" fillId="3" borderId="1" pivotButton="0" quotePrefix="0" xfId="0"/>
    <xf numFmtId="3" fontId="7" fillId="5" borderId="1" applyAlignment="1" pivotButton="0" quotePrefix="0" xfId="0">
      <alignment horizontal="center" vertical="center"/>
    </xf>
    <xf numFmtId="164" fontId="7" fillId="5" borderId="1" applyAlignment="1" pivotButton="0" quotePrefix="0" xfId="0">
      <alignment horizontal="center" vertical="center"/>
    </xf>
    <xf numFmtId="0" fontId="5" fillId="6" borderId="1" applyAlignment="1" pivotButton="0" quotePrefix="0" xfId="0">
      <alignment horizontal="left" vertical="center"/>
    </xf>
    <xf numFmtId="0" fontId="0" fillId="6" borderId="1" pivotButton="0" quotePrefix="0" xfId="0"/>
    <xf numFmtId="0" fontId="9" fillId="3" borderId="1" applyAlignment="1" pivotButton="0" quotePrefix="0" xfId="0">
      <alignment horizontal="center" vertical="center" wrapText="1"/>
    </xf>
    <xf numFmtId="0" fontId="7" fillId="7" borderId="1" applyAlignment="1" pivotButton="0" quotePrefix="0" xfId="0">
      <alignment horizontal="center" vertical="center"/>
    </xf>
    <xf numFmtId="3" fontId="7" fillId="7" borderId="1" applyAlignment="1" pivotButton="0" quotePrefix="0" xfId="0">
      <alignment horizontal="center" vertical="center"/>
    </xf>
    <xf numFmtId="164" fontId="7" fillId="7" borderId="1" applyAlignment="1" pivotButton="0" quotePrefix="0" xfId="0">
      <alignment horizontal="center" vertical="center"/>
    </xf>
    <xf numFmtId="0" fontId="7" fillId="8" borderId="1" applyAlignment="1" pivotButton="0" quotePrefix="0" xfId="0">
      <alignment horizontal="center" vertical="center"/>
    </xf>
    <xf numFmtId="3" fontId="7" fillId="8" borderId="1" applyAlignment="1" pivotButton="0" quotePrefix="0" xfId="0">
      <alignment horizontal="center" vertical="center"/>
    </xf>
    <xf numFmtId="164" fontId="7" fillId="8" borderId="1" applyAlignment="1" pivotButton="0" quotePrefix="0" xfId="0">
      <alignment horizontal="center" vertical="center"/>
    </xf>
    <xf numFmtId="0" fontId="5" fillId="9" borderId="1" applyAlignment="1" pivotButton="0" quotePrefix="0" xfId="0">
      <alignment horizontal="left" vertical="center"/>
    </xf>
    <xf numFmtId="0" fontId="0" fillId="9" borderId="1" pivotButton="0" quotePrefix="0" xfId="0"/>
    <xf numFmtId="0" fontId="7" fillId="10" borderId="1" applyAlignment="1" pivotButton="0" quotePrefix="0" xfId="0">
      <alignment horizontal="center" vertical="center"/>
    </xf>
    <xf numFmtId="3" fontId="7" fillId="10" borderId="1" applyAlignment="1" pivotButton="0" quotePrefix="0" xfId="0">
      <alignment horizontal="center" vertical="center"/>
    </xf>
    <xf numFmtId="9" fontId="7" fillId="10" borderId="1" applyAlignment="1" pivotButton="0" quotePrefix="0" xfId="0">
      <alignment horizontal="center" vertical="center"/>
    </xf>
    <xf numFmtId="165" fontId="10" fillId="10" borderId="1" applyAlignment="1" pivotButton="0" quotePrefix="0" xfId="0">
      <alignment horizontal="center" vertical="center"/>
    </xf>
    <xf numFmtId="3" fontId="10" fillId="10" borderId="1" applyAlignment="1" pivotButton="0" quotePrefix="0" xfId="0">
      <alignment horizontal="center" vertical="center"/>
    </xf>
    <xf numFmtId="164" fontId="7" fillId="10" borderId="1" applyAlignment="1" pivotButton="0" quotePrefix="0" xfId="0">
      <alignment horizontal="center" vertical="center"/>
    </xf>
    <xf numFmtId="166" fontId="7" fillId="10" borderId="1" applyAlignment="1" pivotButton="0" quotePrefix="0" xfId="0">
      <alignment horizontal="center" vertical="center"/>
    </xf>
    <xf numFmtId="0" fontId="10" fillId="10" borderId="1" applyAlignment="1" pivotButton="0" quotePrefix="0" xfId="0">
      <alignment horizontal="center" vertical="center"/>
    </xf>
    <xf numFmtId="0" fontId="7" fillId="11" borderId="1" applyAlignment="1" pivotButton="0" quotePrefix="0" xfId="0">
      <alignment horizontal="center" vertical="center"/>
    </xf>
    <xf numFmtId="3" fontId="7" fillId="11" borderId="1" applyAlignment="1" pivotButton="0" quotePrefix="0" xfId="0">
      <alignment horizontal="center" vertical="center"/>
    </xf>
    <xf numFmtId="9" fontId="7" fillId="11" borderId="1" applyAlignment="1" pivotButton="0" quotePrefix="0" xfId="0">
      <alignment horizontal="center" vertical="center"/>
    </xf>
    <xf numFmtId="165" fontId="10" fillId="11" borderId="1" applyAlignment="1" pivotButton="0" quotePrefix="0" xfId="0">
      <alignment horizontal="center" vertical="center"/>
    </xf>
    <xf numFmtId="3" fontId="10" fillId="11" borderId="1" applyAlignment="1" pivotButton="0" quotePrefix="0" xfId="0">
      <alignment horizontal="center" vertical="center"/>
    </xf>
    <xf numFmtId="164" fontId="7" fillId="11" borderId="1" applyAlignment="1" pivotButton="0" quotePrefix="0" xfId="0">
      <alignment horizontal="center" vertical="center"/>
    </xf>
    <xf numFmtId="166" fontId="7" fillId="11" borderId="1" applyAlignment="1" pivotButton="0" quotePrefix="0" xfId="0">
      <alignment horizontal="center" vertical="center"/>
    </xf>
    <xf numFmtId="0" fontId="10" fillId="11" borderId="1" applyAlignment="1" pivotButton="0" quotePrefix="0" xfId="0">
      <alignment horizontal="center" vertical="center"/>
    </xf>
    <xf numFmtId="0" fontId="5" fillId="2" borderId="1" applyAlignment="1" pivotButton="0" quotePrefix="0" xfId="0">
      <alignment horizontal="left" vertical="center"/>
    </xf>
    <xf numFmtId="0" fontId="0" fillId="2" borderId="1" pivotButton="0" quotePrefix="0" xfId="0"/>
    <xf numFmtId="0" fontId="6" fillId="10" borderId="1" applyAlignment="1" pivotButton="0" quotePrefix="0" xfId="0">
      <alignment horizontal="left" vertical="center"/>
    </xf>
    <xf numFmtId="9" fontId="10" fillId="10" borderId="1" applyAlignment="1" pivotButton="0" quotePrefix="0" xfId="0">
      <alignment horizontal="center" vertical="center"/>
    </xf>
    <xf numFmtId="164" fontId="10" fillId="10" borderId="1" applyAlignment="1" pivotButton="0" quotePrefix="0" xfId="0">
      <alignment horizontal="center" vertical="center"/>
    </xf>
    <xf numFmtId="166" fontId="10" fillId="10" borderId="1" applyAlignment="1" pivotButton="0" quotePrefix="0" xfId="0">
      <alignment horizontal="center" vertical="center"/>
    </xf>
    <xf numFmtId="0" fontId="11" fillId="2" borderId="0" applyAlignment="1" pivotButton="0" quotePrefix="0" xfId="0">
      <alignment horizontal="center" vertical="center"/>
    </xf>
    <xf numFmtId="0" fontId="6" fillId="12" borderId="1" applyAlignment="1" pivotButton="0" quotePrefix="0" xfId="0">
      <alignment horizontal="left" vertical="center"/>
    </xf>
    <xf numFmtId="165" fontId="12" fillId="13" borderId="1" applyAlignment="1" pivotButton="0" quotePrefix="0" xfId="0">
      <alignment horizontal="center" vertical="center"/>
    </xf>
    <xf numFmtId="0" fontId="12" fillId="13" borderId="1" applyAlignment="1" pivotButton="0" quotePrefix="0" xfId="0">
      <alignment horizontal="center" vertical="center"/>
    </xf>
    <xf numFmtId="164" fontId="12" fillId="13" borderId="1" applyAlignment="1" pivotButton="0" quotePrefix="0" xfId="0">
      <alignment horizontal="center" vertical="center"/>
    </xf>
    <xf numFmtId="9" fontId="12" fillId="13" borderId="1" applyAlignment="1" pivotButton="0" quotePrefix="0" xfId="0">
      <alignment horizontal="center" vertical="center"/>
    </xf>
    <xf numFmtId="3" fontId="12" fillId="13" borderId="1" applyAlignment="1" pivotButton="0" quotePrefix="0" xfId="0">
      <alignment horizontal="center" vertical="center"/>
    </xf>
    <xf numFmtId="0" fontId="7" fillId="13" borderId="1" applyAlignment="1" pivotButton="0" quotePrefix="0" xfId="0">
      <alignment horizontal="center" vertical="center"/>
    </xf>
    <xf numFmtId="165" fontId="10" fillId="13" borderId="1" applyAlignment="1" pivotButton="0" quotePrefix="0" xfId="0">
      <alignment horizontal="center" vertical="center"/>
    </xf>
    <xf numFmtId="3" fontId="10" fillId="13" borderId="1" applyAlignment="1" pivotButton="0" quotePrefix="0" xfId="0">
      <alignment horizontal="center" vertical="center"/>
    </xf>
    <xf numFmtId="9" fontId="7" fillId="13" borderId="1" applyAlignment="1" pivotButton="0" quotePrefix="0" xfId="0">
      <alignment horizontal="center" vertical="center"/>
    </xf>
    <xf numFmtId="164" fontId="7" fillId="13" borderId="1" applyAlignment="1" pivotButton="0" quotePrefix="0" xfId="0">
      <alignment horizontal="center" vertical="center"/>
    </xf>
    <xf numFmtId="166" fontId="7" fillId="13" borderId="1" applyAlignment="1" pivotButton="0" quotePrefix="0" xfId="0">
      <alignment horizontal="center" vertical="center"/>
    </xf>
    <xf numFmtId="0" fontId="10" fillId="13" borderId="1" applyAlignment="1" pivotButton="0" quotePrefix="0" xfId="0">
      <alignment horizontal="center" vertical="center"/>
    </xf>
    <xf numFmtId="0" fontId="7" fillId="14" borderId="1" applyAlignment="1" pivotButton="0" quotePrefix="0" xfId="0">
      <alignment horizontal="center" vertical="center"/>
    </xf>
    <xf numFmtId="165" fontId="10" fillId="14" borderId="1" applyAlignment="1" pivotButton="0" quotePrefix="0" xfId="0">
      <alignment horizontal="center" vertical="center"/>
    </xf>
    <xf numFmtId="3" fontId="10" fillId="14" borderId="1" applyAlignment="1" pivotButton="0" quotePrefix="0" xfId="0">
      <alignment horizontal="center" vertical="center"/>
    </xf>
    <xf numFmtId="9" fontId="7" fillId="14" borderId="1" applyAlignment="1" pivotButton="0" quotePrefix="0" xfId="0">
      <alignment horizontal="center" vertical="center"/>
    </xf>
    <xf numFmtId="164" fontId="7" fillId="14" borderId="1" applyAlignment="1" pivotButton="0" quotePrefix="0" xfId="0">
      <alignment horizontal="center" vertical="center"/>
    </xf>
    <xf numFmtId="166" fontId="7" fillId="14" borderId="1" applyAlignment="1" pivotButton="0" quotePrefix="0" xfId="0">
      <alignment horizontal="center" vertical="center"/>
    </xf>
    <xf numFmtId="0" fontId="10" fillId="14" borderId="1" applyAlignment="1" pivotButton="0" quotePrefix="0" xfId="0">
      <alignment horizontal="center" vertical="center"/>
    </xf>
    <xf numFmtId="0" fontId="8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ont>
        <name val="Aptos"/>
        <b val="1"/>
        <color rgb="0016A34A"/>
        <sz val="10"/>
      </font>
      <fill>
        <patternFill patternType="solid">
          <fgColor rgb="00DCFCE7"/>
          <bgColor rgb="00DCFCE7"/>
        </patternFill>
      </fill>
    </dxf>
    <dxf>
      <font>
        <name val="Aptos"/>
        <b val="1"/>
        <color rgb="00D97706"/>
        <sz val="10"/>
      </font>
      <fill>
        <patternFill patternType="solid">
          <fgColor rgb="00FEF3C7"/>
          <bgColor rgb="00FEF3C7"/>
        </patternFill>
      </fill>
    </dxf>
    <dxf>
      <font>
        <name val="Aptos"/>
        <b val="1"/>
        <color rgb="00DC2626"/>
        <sz val="10"/>
      </font>
      <fill>
        <patternFill patternType="solid">
          <fgColor rgb="00FEE2E2"/>
          <bgColor rgb="00FEE2E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styles" Target="styles.xml" Id="rId6"/><Relationship Type="http://schemas.openxmlformats.org/officeDocument/2006/relationships/theme" Target="theme/theme1.xml" Id="rId7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1E3A5F"/>
    <outlinePr summaryBelow="1" summaryRight="1"/>
    <pageSetUpPr/>
  </sheetPr>
  <dimension ref="A1:B30"/>
  <sheetViews>
    <sheetView showGridLines="0" zoomScale="110" workbookViewId="0">
      <selection activeCell="A1" sqref="A1"/>
    </sheetView>
  </sheetViews>
  <sheetFormatPr baseColWidth="8" defaultRowHeight="15"/>
  <cols>
    <col width="22" customWidth="1" min="1" max="1"/>
    <col width="80" customWidth="1" min="2" max="2"/>
  </cols>
  <sheetData>
    <row r="1" ht="50" customHeight="1">
      <c r="A1" s="1" t="inlineStr">
        <is>
          <t>SALES TEAM PERFORMANCE SCORE</t>
        </is>
      </c>
      <c r="B1" s="2" t="n"/>
    </row>
    <row r="2" ht="24" customHeight="1">
      <c r="A2" s="3" t="inlineStr">
        <is>
          <t>RangeLead.com  |  Auto-Calculated Spreadsheet</t>
        </is>
      </c>
      <c r="B2" s="4" t="n"/>
    </row>
    <row r="4">
      <c r="A4" s="5" t="inlineStr">
        <is>
          <t>PURPOSE</t>
        </is>
      </c>
    </row>
    <row r="5" ht="40" customHeight="1">
      <c r="A5" s="6" t="inlineStr">
        <is>
          <t>Score and rank sales reps using a weighted composite of activity metrics. Identify top performers and areas for improvement.</t>
        </is>
      </c>
    </row>
    <row r="7">
      <c r="A7" s="5" t="inlineStr">
        <is>
          <t>REQUIRED INPUTS (INPUT sheet)</t>
        </is>
      </c>
    </row>
    <row r="8" ht="22" customHeight="1">
      <c r="A8" s="6" t="inlineStr">
        <is>
          <t xml:space="preserve">  • Rep names</t>
        </is>
      </c>
    </row>
    <row r="9" ht="22" customHeight="1">
      <c r="A9" s="6" t="inlineStr">
        <is>
          <t xml:space="preserve">  • Calls made per month</t>
        </is>
      </c>
    </row>
    <row r="10" ht="22" customHeight="1">
      <c r="A10" s="6" t="inlineStr">
        <is>
          <t xml:space="preserve">  • Meetings booked per month</t>
        </is>
      </c>
    </row>
    <row r="11" ht="22" customHeight="1">
      <c r="A11" s="6" t="inlineStr">
        <is>
          <t xml:space="preserve">  • Deals closed per month</t>
        </is>
      </c>
    </row>
    <row r="12" ht="22" customHeight="1">
      <c r="A12" s="6" t="inlineStr">
        <is>
          <t xml:space="preserve">  • Revenue generated per month</t>
        </is>
      </c>
    </row>
    <row r="13" ht="22" customHeight="1">
      <c r="A13" s="6" t="inlineStr">
        <is>
          <t xml:space="preserve">  • Quota target per rep</t>
        </is>
      </c>
    </row>
    <row r="15">
      <c r="A15" s="5" t="inlineStr">
        <is>
          <t>OUTPUTS (OUTPUT sheet)</t>
        </is>
      </c>
    </row>
    <row r="16" ht="22" customHeight="1">
      <c r="A16" s="6" t="inlineStr">
        <is>
          <t xml:space="preserve">  • Composite performance score (0-100)</t>
        </is>
      </c>
    </row>
    <row r="17" ht="22" customHeight="1">
      <c r="A17" s="6" t="inlineStr">
        <is>
          <t xml:space="preserve">  • Rep ranking by composite score</t>
        </is>
      </c>
    </row>
    <row r="18" ht="22" customHeight="1">
      <c r="A18" s="6" t="inlineStr">
        <is>
          <t xml:space="preserve">  • Efficiency metrics (revenue per call, deal rate)</t>
        </is>
      </c>
    </row>
    <row r="19" ht="22" customHeight="1">
      <c r="A19" s="6" t="inlineStr">
        <is>
          <t xml:space="preserve">  • Quota attainment %</t>
        </is>
      </c>
    </row>
    <row r="20" ht="22" customHeight="1">
      <c r="A20" s="6" t="inlineStr">
        <is>
          <t xml:space="preserve">  • Improvement areas per rep</t>
        </is>
      </c>
    </row>
    <row r="22">
      <c r="A22" s="5" t="inlineStr">
        <is>
          <t>DO NOT EDIT</t>
        </is>
      </c>
    </row>
    <row r="23" ht="22" customHeight="1">
      <c r="A23" s="6" t="inlineStr">
        <is>
          <t xml:space="preserve">  • LOGIC sheet — contains all calculations</t>
        </is>
      </c>
    </row>
    <row r="24" ht="22" customHeight="1">
      <c r="A24" s="6" t="inlineStr">
        <is>
          <t xml:space="preserve">  • OUTPUT sheet — displays results from LOGIC</t>
        </is>
      </c>
    </row>
    <row r="25" ht="22" customHeight="1">
      <c r="A25" s="6" t="inlineStr">
        <is>
          <t xml:space="preserve">  • CONFIG sheet — contains constants and rates</t>
        </is>
      </c>
    </row>
    <row r="27">
      <c r="A27" s="5" t="inlineStr">
        <is>
          <t>HOW TO USE</t>
        </is>
      </c>
    </row>
    <row r="28" ht="22" customHeight="1">
      <c r="A28" s="6" t="inlineStr">
        <is>
          <t xml:space="preserve">  • Go to the INPUT sheet and fill in the yellow-highlighted cells</t>
        </is>
      </c>
    </row>
    <row r="29" ht="22" customHeight="1">
      <c r="A29" s="6" t="inlineStr">
        <is>
          <t xml:space="preserve">  • Results auto-calculate instantly on the OUTPUT sheet</t>
        </is>
      </c>
    </row>
    <row r="30" ht="22" customHeight="1">
      <c r="A30" s="6" t="inlineStr">
        <is>
          <t xml:space="preserve">  • Adjust CONFIG values only if you understand the assumptions</t>
        </is>
      </c>
    </row>
  </sheetData>
  <mergeCells count="20">
    <mergeCell ref="A24:B24"/>
    <mergeCell ref="A30:B30"/>
    <mergeCell ref="A11:B11"/>
    <mergeCell ref="A1:B1"/>
    <mergeCell ref="A16:B16"/>
    <mergeCell ref="A25:B25"/>
    <mergeCell ref="A18:B18"/>
    <mergeCell ref="A12:B12"/>
    <mergeCell ref="A2:B2"/>
    <mergeCell ref="A5:B5"/>
    <mergeCell ref="A23:B23"/>
    <mergeCell ref="A17:B17"/>
    <mergeCell ref="A8:B8"/>
    <mergeCell ref="A20:B20"/>
    <mergeCell ref="A29:B29"/>
    <mergeCell ref="A19:B19"/>
    <mergeCell ref="A10:B10"/>
    <mergeCell ref="A28:B28"/>
    <mergeCell ref="A13:B13"/>
    <mergeCell ref="A9:B9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7C3AED"/>
    <outlinePr summaryBelow="1" summaryRight="1"/>
    <pageSetUpPr/>
  </sheetPr>
  <dimension ref="A1:C16"/>
  <sheetViews>
    <sheetView showGridLines="0" zoomScale="110" workbookViewId="0">
      <selection activeCell="A1" sqref="A1"/>
    </sheetView>
  </sheetViews>
  <sheetFormatPr baseColWidth="8" defaultRowHeight="15"/>
  <cols>
    <col width="30" customWidth="1" min="1" max="1"/>
    <col width="16" customWidth="1" min="2" max="2"/>
    <col width="30" customWidth="1" min="3" max="3"/>
    <col width="16" customWidth="1" min="4" max="4"/>
  </cols>
  <sheetData>
    <row r="1" ht="28" customHeight="1">
      <c r="A1" s="7" t="inlineStr">
        <is>
          <t xml:space="preserve">  CONFIGURATION — Scoring Weights</t>
        </is>
      </c>
      <c r="B1" s="8" t="n"/>
      <c r="C1" s="8" t="n"/>
    </row>
    <row r="3" ht="26" customHeight="1">
      <c r="A3" s="9" t="inlineStr">
        <is>
          <t>Weight: Calls</t>
        </is>
      </c>
      <c r="B3" s="10" t="n">
        <v>0.15</v>
      </c>
      <c r="C3" s="11" t="inlineStr">
        <is>
          <t>Activity volume weight</t>
        </is>
      </c>
    </row>
    <row r="4" ht="26" customHeight="1">
      <c r="A4" s="9" t="inlineStr">
        <is>
          <t>Weight: Meetings</t>
        </is>
      </c>
      <c r="B4" s="10" t="n">
        <v>0.2</v>
      </c>
      <c r="C4" s="11" t="inlineStr">
        <is>
          <t>Pipeline building weight</t>
        </is>
      </c>
    </row>
    <row r="5" ht="26" customHeight="1">
      <c r="A5" s="9" t="inlineStr">
        <is>
          <t>Weight: Deals Closed</t>
        </is>
      </c>
      <c r="B5" s="10" t="n">
        <v>0.25</v>
      </c>
      <c r="C5" s="11" t="inlineStr">
        <is>
          <t>Closing ability weight</t>
        </is>
      </c>
    </row>
    <row r="6" ht="26" customHeight="1">
      <c r="A6" s="9" t="inlineStr">
        <is>
          <t>Weight: Revenue</t>
        </is>
      </c>
      <c r="B6" s="10" t="n">
        <v>0.25</v>
      </c>
      <c r="C6" s="11" t="inlineStr">
        <is>
          <t>Revenue generation weight</t>
        </is>
      </c>
    </row>
    <row r="7" ht="26" customHeight="1">
      <c r="A7" s="9" t="inlineStr">
        <is>
          <t>Weight: Quota Attainment</t>
        </is>
      </c>
      <c r="B7" s="10" t="n">
        <v>0.15</v>
      </c>
      <c r="C7" s="11" t="inlineStr">
        <is>
          <t>Target achievement weight</t>
        </is>
      </c>
    </row>
    <row r="8" ht="26" customHeight="1">
      <c r="A8" s="9" t="inlineStr">
        <is>
          <t>Total Weights (must = 100%)</t>
        </is>
      </c>
      <c r="B8" s="10">
        <f>SUM(B3:B7)</f>
        <v/>
      </c>
      <c r="C8" s="11" t="inlineStr">
        <is>
          <t>Auto-calculated check</t>
        </is>
      </c>
    </row>
    <row r="10" ht="28" customHeight="1">
      <c r="A10" s="12" t="inlineStr">
        <is>
          <t xml:space="preserve">  SCORING THRESHOLDS</t>
        </is>
      </c>
      <c r="B10" s="13" t="n"/>
      <c r="C10" s="13" t="n"/>
    </row>
    <row r="11" ht="26" customHeight="1">
      <c r="A11" s="9" t="inlineStr">
        <is>
          <t>Top Performer Threshold</t>
        </is>
      </c>
      <c r="B11" s="14" t="n">
        <v>80</v>
      </c>
      <c r="C11" s="11" t="inlineStr">
        <is>
          <t>Score &gt;= this = top performer</t>
        </is>
      </c>
    </row>
    <row r="12" ht="26" customHeight="1">
      <c r="A12" s="9" t="inlineStr">
        <is>
          <t>Needs Improvement Threshold</t>
        </is>
      </c>
      <c r="B12" s="14" t="n">
        <v>50</v>
      </c>
      <c r="C12" s="11" t="inlineStr">
        <is>
          <t>Score &lt; this = needs improvement</t>
        </is>
      </c>
    </row>
    <row r="13" ht="26" customHeight="1">
      <c r="A13" s="9" t="inlineStr">
        <is>
          <t>Benchmark Calls/Month</t>
        </is>
      </c>
      <c r="B13" s="14" t="n">
        <v>200</v>
      </c>
      <c r="C13" s="11" t="inlineStr">
        <is>
          <t>Expected calls for 100% score</t>
        </is>
      </c>
    </row>
    <row r="14" ht="26" customHeight="1">
      <c r="A14" s="9" t="inlineStr">
        <is>
          <t>Benchmark Meetings/Month</t>
        </is>
      </c>
      <c r="B14" s="14" t="n">
        <v>30</v>
      </c>
      <c r="C14" s="11" t="inlineStr">
        <is>
          <t>Expected meetings for 100% score</t>
        </is>
      </c>
    </row>
    <row r="15" ht="26" customHeight="1">
      <c r="A15" s="9" t="inlineStr">
        <is>
          <t>Benchmark Deals/Month</t>
        </is>
      </c>
      <c r="B15" s="14" t="n">
        <v>8</v>
      </c>
      <c r="C15" s="11" t="inlineStr">
        <is>
          <t>Expected deals for 100% score</t>
        </is>
      </c>
    </row>
    <row r="16" ht="26" customHeight="1">
      <c r="A16" s="9" t="inlineStr">
        <is>
          <t>Benchmark Revenue/Month</t>
        </is>
      </c>
      <c r="B16" s="15" t="n">
        <v>50000</v>
      </c>
      <c r="C16" s="11" t="inlineStr">
        <is>
          <t>Expected revenue for 100% score</t>
        </is>
      </c>
    </row>
  </sheetData>
  <mergeCells count="2">
    <mergeCell ref="A1:C1"/>
    <mergeCell ref="A10:C10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tabColor rgb="0016A34A"/>
    <outlinePr summaryBelow="1" summaryRight="1"/>
    <pageSetUpPr/>
  </sheetPr>
  <dimension ref="A1:F11"/>
  <sheetViews>
    <sheetView showGridLines="0" zoomScale="110" workbookViewId="0">
      <selection activeCell="A1" sqref="A1"/>
    </sheetView>
  </sheetViews>
  <sheetFormatPr baseColWidth="8" defaultRowHeight="15"/>
  <cols>
    <col width="20" customWidth="1" min="1" max="1"/>
    <col width="14" customWidth="1" min="2" max="2"/>
    <col width="14" customWidth="1" min="3" max="3"/>
    <col width="14" customWidth="1" min="4" max="4"/>
    <col width="16" customWidth="1" min="5" max="5"/>
    <col width="16" customWidth="1" min="6" max="6"/>
    <col width="16" customWidth="1" min="7" max="7"/>
    <col width="16" customWidth="1" min="8" max="8"/>
  </cols>
  <sheetData>
    <row r="1" ht="28" customHeight="1">
      <c r="A1" s="16" t="inlineStr">
        <is>
          <t xml:space="preserve">  INPUTS — Enter your data in yellow cells</t>
        </is>
      </c>
      <c r="B1" s="17" t="n"/>
      <c r="C1" s="17" t="n"/>
      <c r="D1" s="17" t="n"/>
      <c r="E1" s="17" t="n"/>
      <c r="F1" s="17" t="n"/>
    </row>
    <row r="3" ht="32" customHeight="1">
      <c r="A3" s="18" t="inlineStr">
        <is>
          <t>Rep Name</t>
        </is>
      </c>
      <c r="B3" s="18" t="inlineStr">
        <is>
          <t>Calls</t>
        </is>
      </c>
      <c r="C3" s="18" t="inlineStr">
        <is>
          <t>Meetings</t>
        </is>
      </c>
      <c r="D3" s="18" t="inlineStr">
        <is>
          <t>Deals Closed</t>
        </is>
      </c>
      <c r="E3" s="18" t="inlineStr">
        <is>
          <t>Revenue</t>
        </is>
      </c>
      <c r="F3" s="18" t="inlineStr">
        <is>
          <t>Quota</t>
        </is>
      </c>
    </row>
    <row r="4">
      <c r="A4" s="19" t="inlineStr">
        <is>
          <t>Alice Johnson</t>
        </is>
      </c>
      <c r="B4" s="20" t="n">
        <v>220</v>
      </c>
      <c r="C4" s="20" t="n">
        <v>35</v>
      </c>
      <c r="D4" s="20" t="n">
        <v>10</v>
      </c>
      <c r="E4" s="21" t="n">
        <v>62000</v>
      </c>
      <c r="F4" s="21" t="n">
        <v>50000</v>
      </c>
    </row>
    <row r="5">
      <c r="A5" s="22" t="inlineStr">
        <is>
          <t>Bob Smith</t>
        </is>
      </c>
      <c r="B5" s="23" t="n">
        <v>180</v>
      </c>
      <c r="C5" s="23" t="n">
        <v>25</v>
      </c>
      <c r="D5" s="23" t="n">
        <v>7</v>
      </c>
      <c r="E5" s="24" t="n">
        <v>41000</v>
      </c>
      <c r="F5" s="24" t="n">
        <v>50000</v>
      </c>
    </row>
    <row r="6">
      <c r="A6" s="19" t="inlineStr">
        <is>
          <t>Carol Davis</t>
        </is>
      </c>
      <c r="B6" s="20" t="n">
        <v>150</v>
      </c>
      <c r="C6" s="20" t="n">
        <v>28</v>
      </c>
      <c r="D6" s="20" t="n">
        <v>9</v>
      </c>
      <c r="E6" s="21" t="n">
        <v>55000</v>
      </c>
      <c r="F6" s="21" t="n">
        <v>50000</v>
      </c>
    </row>
    <row r="7">
      <c r="A7" s="22" t="inlineStr">
        <is>
          <t>Dan Wilson</t>
        </is>
      </c>
      <c r="B7" s="23" t="n">
        <v>250</v>
      </c>
      <c r="C7" s="23" t="n">
        <v>40</v>
      </c>
      <c r="D7" s="23" t="n">
        <v>12</v>
      </c>
      <c r="E7" s="24" t="n">
        <v>72000</v>
      </c>
      <c r="F7" s="24" t="n">
        <v>60000</v>
      </c>
    </row>
    <row r="8">
      <c r="A8" s="19" t="inlineStr">
        <is>
          <t>Eve Martinez</t>
        </is>
      </c>
      <c r="B8" s="20" t="n">
        <v>120</v>
      </c>
      <c r="C8" s="20" t="n">
        <v>18</v>
      </c>
      <c r="D8" s="20" t="n">
        <v>5</v>
      </c>
      <c r="E8" s="21" t="n">
        <v>28000</v>
      </c>
      <c r="F8" s="21" t="n">
        <v>45000</v>
      </c>
    </row>
    <row r="9">
      <c r="A9" s="22" t="inlineStr">
        <is>
          <t>Frank Lee</t>
        </is>
      </c>
      <c r="B9" s="23" t="n">
        <v>190</v>
      </c>
      <c r="C9" s="23" t="n">
        <v>30</v>
      </c>
      <c r="D9" s="23" t="n">
        <v>8</v>
      </c>
      <c r="E9" s="24" t="n">
        <v>48000</v>
      </c>
      <c r="F9" s="24" t="n">
        <v>50000</v>
      </c>
    </row>
    <row r="10">
      <c r="A10" s="19" t="inlineStr">
        <is>
          <t>Grace Kim</t>
        </is>
      </c>
      <c r="B10" s="20" t="n">
        <v>210</v>
      </c>
      <c r="C10" s="20" t="n">
        <v>32</v>
      </c>
      <c r="D10" s="20" t="n">
        <v>11</v>
      </c>
      <c r="E10" s="21" t="n">
        <v>65000</v>
      </c>
      <c r="F10" s="21" t="n">
        <v>55000</v>
      </c>
    </row>
    <row r="11">
      <c r="A11" s="22" t="inlineStr">
        <is>
          <t>Hank Brown</t>
        </is>
      </c>
      <c r="B11" s="23" t="n">
        <v>160</v>
      </c>
      <c r="C11" s="23" t="n">
        <v>22</v>
      </c>
      <c r="D11" s="23" t="n">
        <v>6</v>
      </c>
      <c r="E11" s="24" t="n">
        <v>35000</v>
      </c>
      <c r="F11" s="24" t="n">
        <v>45000</v>
      </c>
    </row>
  </sheetData>
  <mergeCells count="1">
    <mergeCell ref="A1:F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tabColor rgb="00D97706"/>
    <outlinePr summaryBelow="1" summaryRight="1"/>
    <pageSetUpPr/>
  </sheetPr>
  <dimension ref="A1:L24"/>
  <sheetViews>
    <sheetView showGridLines="0" zoomScale="110" workbookViewId="0">
      <selection activeCell="A1" sqref="A1"/>
    </sheetView>
  </sheetViews>
  <sheetFormatPr baseColWidth="8" defaultRowHeight="15"/>
  <cols>
    <col width="2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4" customWidth="1" min="7" max="7"/>
    <col width="14" customWidth="1" min="8" max="8"/>
    <col width="14" customWidth="1" min="9" max="9"/>
    <col width="14" customWidth="1" min="10" max="10"/>
    <col width="14" customWidth="1" min="11" max="11"/>
    <col width="14" customWidth="1" min="12" max="12"/>
  </cols>
  <sheetData>
    <row r="1" ht="28" customHeight="1">
      <c r="A1" s="25" t="inlineStr">
        <is>
          <t xml:space="preserve">  CALCULATIONS — All formulas, do NOT edit</t>
        </is>
      </c>
      <c r="B1" s="26" t="n"/>
      <c r="C1" s="26" t="n"/>
      <c r="D1" s="26" t="n"/>
      <c r="E1" s="26" t="n"/>
      <c r="F1" s="26" t="n"/>
      <c r="G1" s="26" t="n"/>
      <c r="H1" s="26" t="n"/>
      <c r="I1" s="26" t="n"/>
      <c r="J1" s="26" t="n"/>
      <c r="K1" s="26" t="n"/>
      <c r="L1" s="26" t="n"/>
    </row>
    <row r="3" ht="28" customHeight="1">
      <c r="A3" s="12" t="inlineStr">
        <is>
          <t xml:space="preserve">  NORMALIZED SCORES (% of Benchmark, max 100)</t>
        </is>
      </c>
      <c r="B3" s="13" t="n"/>
      <c r="C3" s="13" t="n"/>
      <c r="D3" s="13" t="n"/>
      <c r="E3" s="13" t="n"/>
      <c r="F3" s="13" t="n"/>
      <c r="G3" s="13" t="n"/>
      <c r="H3" s="13" t="n"/>
      <c r="I3" s="13" t="n"/>
      <c r="J3" s="13" t="n"/>
      <c r="K3" s="13" t="n"/>
      <c r="L3" s="13" t="n"/>
    </row>
    <row r="4" ht="32" customHeight="1">
      <c r="A4" s="18" t="inlineStr">
        <is>
          <t>Rep</t>
        </is>
      </c>
      <c r="B4" s="18" t="inlineStr">
        <is>
          <t>Calls Score</t>
        </is>
      </c>
      <c r="C4" s="18" t="inlineStr">
        <is>
          <t>Meetings Score</t>
        </is>
      </c>
      <c r="D4" s="18" t="inlineStr">
        <is>
          <t>Deals Score</t>
        </is>
      </c>
      <c r="E4" s="18" t="inlineStr">
        <is>
          <t>Revenue Score</t>
        </is>
      </c>
      <c r="F4" s="18" t="inlineStr">
        <is>
          <t>Quota Attain %</t>
        </is>
      </c>
      <c r="G4" s="18" t="inlineStr">
        <is>
          <t>Weighted Score</t>
        </is>
      </c>
      <c r="H4" s="18" t="inlineStr">
        <is>
          <t>Rank</t>
        </is>
      </c>
      <c r="I4" s="18" t="inlineStr">
        <is>
          <t>Rev/Call</t>
        </is>
      </c>
      <c r="J4" s="18" t="inlineStr">
        <is>
          <t>Deal Rate</t>
        </is>
      </c>
      <c r="K4" s="18" t="inlineStr">
        <is>
          <t>Rev/Deal</t>
        </is>
      </c>
      <c r="L4" s="18" t="inlineStr">
        <is>
          <t>Status</t>
        </is>
      </c>
    </row>
    <row r="5">
      <c r="A5" s="27">
        <f>INPUT!A4</f>
        <v/>
      </c>
      <c r="B5" s="28">
        <f>MIN(ROUND(INPUT!B4/CONFIG!B13*100,0),100)</f>
        <v/>
      </c>
      <c r="C5" s="28">
        <f>MIN(ROUND(INPUT!C4/CONFIG!B14*100,0),100)</f>
        <v/>
      </c>
      <c r="D5" s="28">
        <f>MIN(ROUND(INPUT!D4/CONFIG!B15*100,0),100)</f>
        <v/>
      </c>
      <c r="E5" s="28">
        <f>MIN(ROUND(INPUT!E4/CONFIG!B16*100,0),100)</f>
        <v/>
      </c>
      <c r="F5" s="29">
        <f>IF(INPUT!F4=0,0,INPUT!E4/INPUT!F4)</f>
        <v/>
      </c>
      <c r="G5" s="30">
        <f>ROUND(B5*CONFIG!B3+C5*CONFIG!B4+D5*CONFIG!B5+E5*CONFIG!B6+MIN(F5*100,100)*CONFIG!B7,1)</f>
        <v/>
      </c>
      <c r="H5" s="31">
        <f>RANK(G5,G$5:G$12,0)</f>
        <v/>
      </c>
      <c r="I5" s="32">
        <f>IF(INPUT!B4=0,0,INPUT!E4/INPUT!B4)</f>
        <v/>
      </c>
      <c r="J5" s="33">
        <f>IF(INPUT!C4=0,0,INPUT!D4/INPUT!C4)</f>
        <v/>
      </c>
      <c r="K5" s="32">
        <f>IF(INPUT!D4=0,0,INPUT!E4/INPUT!D4)</f>
        <v/>
      </c>
      <c r="L5" s="34">
        <f>IF(G5&gt;=CONFIG!B11,"TOP PERFORMER",IF(G5&gt;=CONFIG!B12,"SOLID","NEEDS IMPROVEMENT"))</f>
        <v/>
      </c>
    </row>
    <row r="6">
      <c r="A6" s="35">
        <f>INPUT!A5</f>
        <v/>
      </c>
      <c r="B6" s="36">
        <f>MIN(ROUND(INPUT!B5/CONFIG!B13*100,0),100)</f>
        <v/>
      </c>
      <c r="C6" s="36">
        <f>MIN(ROUND(INPUT!C5/CONFIG!B14*100,0),100)</f>
        <v/>
      </c>
      <c r="D6" s="36">
        <f>MIN(ROUND(INPUT!D5/CONFIG!B15*100,0),100)</f>
        <v/>
      </c>
      <c r="E6" s="36">
        <f>MIN(ROUND(INPUT!E5/CONFIG!B16*100,0),100)</f>
        <v/>
      </c>
      <c r="F6" s="37">
        <f>IF(INPUT!F5=0,0,INPUT!E5/INPUT!F5)</f>
        <v/>
      </c>
      <c r="G6" s="38">
        <f>ROUND(B6*CONFIG!B3+C6*CONFIG!B4+D6*CONFIG!B5+E6*CONFIG!B6+MIN(F6*100,100)*CONFIG!B7,1)</f>
        <v/>
      </c>
      <c r="H6" s="39">
        <f>RANK(G6,G$5:G$12,0)</f>
        <v/>
      </c>
      <c r="I6" s="40">
        <f>IF(INPUT!B5=0,0,INPUT!E5/INPUT!B5)</f>
        <v/>
      </c>
      <c r="J6" s="41">
        <f>IF(INPUT!C5=0,0,INPUT!D5/INPUT!C5)</f>
        <v/>
      </c>
      <c r="K6" s="40">
        <f>IF(INPUT!D5=0,0,INPUT!E5/INPUT!D5)</f>
        <v/>
      </c>
      <c r="L6" s="42">
        <f>IF(G6&gt;=CONFIG!B11,"TOP PERFORMER",IF(G6&gt;=CONFIG!B12,"SOLID","NEEDS IMPROVEMENT"))</f>
        <v/>
      </c>
    </row>
    <row r="7">
      <c r="A7" s="27">
        <f>INPUT!A6</f>
        <v/>
      </c>
      <c r="B7" s="28">
        <f>MIN(ROUND(INPUT!B6/CONFIG!B13*100,0),100)</f>
        <v/>
      </c>
      <c r="C7" s="28">
        <f>MIN(ROUND(INPUT!C6/CONFIG!B14*100,0),100)</f>
        <v/>
      </c>
      <c r="D7" s="28">
        <f>MIN(ROUND(INPUT!D6/CONFIG!B15*100,0),100)</f>
        <v/>
      </c>
      <c r="E7" s="28">
        <f>MIN(ROUND(INPUT!E6/CONFIG!B16*100,0),100)</f>
        <v/>
      </c>
      <c r="F7" s="29">
        <f>IF(INPUT!F6=0,0,INPUT!E6/INPUT!F6)</f>
        <v/>
      </c>
      <c r="G7" s="30">
        <f>ROUND(B7*CONFIG!B3+C7*CONFIG!B4+D7*CONFIG!B5+E7*CONFIG!B6+MIN(F7*100,100)*CONFIG!B7,1)</f>
        <v/>
      </c>
      <c r="H7" s="31">
        <f>RANK(G7,G$5:G$12,0)</f>
        <v/>
      </c>
      <c r="I7" s="32">
        <f>IF(INPUT!B6=0,0,INPUT!E6/INPUT!B6)</f>
        <v/>
      </c>
      <c r="J7" s="33">
        <f>IF(INPUT!C6=0,0,INPUT!D6/INPUT!C6)</f>
        <v/>
      </c>
      <c r="K7" s="32">
        <f>IF(INPUT!D6=0,0,INPUT!E6/INPUT!D6)</f>
        <v/>
      </c>
      <c r="L7" s="34">
        <f>IF(G7&gt;=CONFIG!B11,"TOP PERFORMER",IF(G7&gt;=CONFIG!B12,"SOLID","NEEDS IMPROVEMENT"))</f>
        <v/>
      </c>
    </row>
    <row r="8">
      <c r="A8" s="35">
        <f>INPUT!A7</f>
        <v/>
      </c>
      <c r="B8" s="36">
        <f>MIN(ROUND(INPUT!B7/CONFIG!B13*100,0),100)</f>
        <v/>
      </c>
      <c r="C8" s="36">
        <f>MIN(ROUND(INPUT!C7/CONFIG!B14*100,0),100)</f>
        <v/>
      </c>
      <c r="D8" s="36">
        <f>MIN(ROUND(INPUT!D7/CONFIG!B15*100,0),100)</f>
        <v/>
      </c>
      <c r="E8" s="36">
        <f>MIN(ROUND(INPUT!E7/CONFIG!B16*100,0),100)</f>
        <v/>
      </c>
      <c r="F8" s="37">
        <f>IF(INPUT!F7=0,0,INPUT!E7/INPUT!F7)</f>
        <v/>
      </c>
      <c r="G8" s="38">
        <f>ROUND(B8*CONFIG!B3+C8*CONFIG!B4+D8*CONFIG!B5+E8*CONFIG!B6+MIN(F8*100,100)*CONFIG!B7,1)</f>
        <v/>
      </c>
      <c r="H8" s="39">
        <f>RANK(G8,G$5:G$12,0)</f>
        <v/>
      </c>
      <c r="I8" s="40">
        <f>IF(INPUT!B7=0,0,INPUT!E7/INPUT!B7)</f>
        <v/>
      </c>
      <c r="J8" s="41">
        <f>IF(INPUT!C7=0,0,INPUT!D7/INPUT!C7)</f>
        <v/>
      </c>
      <c r="K8" s="40">
        <f>IF(INPUT!D7=0,0,INPUT!E7/INPUT!D7)</f>
        <v/>
      </c>
      <c r="L8" s="42">
        <f>IF(G8&gt;=CONFIG!B11,"TOP PERFORMER",IF(G8&gt;=CONFIG!B12,"SOLID","NEEDS IMPROVEMENT"))</f>
        <v/>
      </c>
    </row>
    <row r="9">
      <c r="A9" s="27">
        <f>INPUT!A8</f>
        <v/>
      </c>
      <c r="B9" s="28">
        <f>MIN(ROUND(INPUT!B8/CONFIG!B13*100,0),100)</f>
        <v/>
      </c>
      <c r="C9" s="28">
        <f>MIN(ROUND(INPUT!C8/CONFIG!B14*100,0),100)</f>
        <v/>
      </c>
      <c r="D9" s="28">
        <f>MIN(ROUND(INPUT!D8/CONFIG!B15*100,0),100)</f>
        <v/>
      </c>
      <c r="E9" s="28">
        <f>MIN(ROUND(INPUT!E8/CONFIG!B16*100,0),100)</f>
        <v/>
      </c>
      <c r="F9" s="29">
        <f>IF(INPUT!F8=0,0,INPUT!E8/INPUT!F8)</f>
        <v/>
      </c>
      <c r="G9" s="30">
        <f>ROUND(B9*CONFIG!B3+C9*CONFIG!B4+D9*CONFIG!B5+E9*CONFIG!B6+MIN(F9*100,100)*CONFIG!B7,1)</f>
        <v/>
      </c>
      <c r="H9" s="31">
        <f>RANK(G9,G$5:G$12,0)</f>
        <v/>
      </c>
      <c r="I9" s="32">
        <f>IF(INPUT!B8=0,0,INPUT!E8/INPUT!B8)</f>
        <v/>
      </c>
      <c r="J9" s="33">
        <f>IF(INPUT!C8=0,0,INPUT!D8/INPUT!C8)</f>
        <v/>
      </c>
      <c r="K9" s="32">
        <f>IF(INPUT!D8=0,0,INPUT!E8/INPUT!D8)</f>
        <v/>
      </c>
      <c r="L9" s="34">
        <f>IF(G9&gt;=CONFIG!B11,"TOP PERFORMER",IF(G9&gt;=CONFIG!B12,"SOLID","NEEDS IMPROVEMENT"))</f>
        <v/>
      </c>
    </row>
    <row r="10">
      <c r="A10" s="35">
        <f>INPUT!A9</f>
        <v/>
      </c>
      <c r="B10" s="36">
        <f>MIN(ROUND(INPUT!B9/CONFIG!B13*100,0),100)</f>
        <v/>
      </c>
      <c r="C10" s="36">
        <f>MIN(ROUND(INPUT!C9/CONFIG!B14*100,0),100)</f>
        <v/>
      </c>
      <c r="D10" s="36">
        <f>MIN(ROUND(INPUT!D9/CONFIG!B15*100,0),100)</f>
        <v/>
      </c>
      <c r="E10" s="36">
        <f>MIN(ROUND(INPUT!E9/CONFIG!B16*100,0),100)</f>
        <v/>
      </c>
      <c r="F10" s="37">
        <f>IF(INPUT!F9=0,0,INPUT!E9/INPUT!F9)</f>
        <v/>
      </c>
      <c r="G10" s="38">
        <f>ROUND(B10*CONFIG!B3+C10*CONFIG!B4+D10*CONFIG!B5+E10*CONFIG!B6+MIN(F10*100,100)*CONFIG!B7,1)</f>
        <v/>
      </c>
      <c r="H10" s="39">
        <f>RANK(G10,G$5:G$12,0)</f>
        <v/>
      </c>
      <c r="I10" s="40">
        <f>IF(INPUT!B9=0,0,INPUT!E9/INPUT!B9)</f>
        <v/>
      </c>
      <c r="J10" s="41">
        <f>IF(INPUT!C9=0,0,INPUT!D9/INPUT!C9)</f>
        <v/>
      </c>
      <c r="K10" s="40">
        <f>IF(INPUT!D9=0,0,INPUT!E9/INPUT!D9)</f>
        <v/>
      </c>
      <c r="L10" s="42">
        <f>IF(G10&gt;=CONFIG!B11,"TOP PERFORMER",IF(G10&gt;=CONFIG!B12,"SOLID","NEEDS IMPROVEMENT"))</f>
        <v/>
      </c>
    </row>
    <row r="11">
      <c r="A11" s="27">
        <f>INPUT!A10</f>
        <v/>
      </c>
      <c r="B11" s="28">
        <f>MIN(ROUND(INPUT!B10/CONFIG!B13*100,0),100)</f>
        <v/>
      </c>
      <c r="C11" s="28">
        <f>MIN(ROUND(INPUT!C10/CONFIG!B14*100,0),100)</f>
        <v/>
      </c>
      <c r="D11" s="28">
        <f>MIN(ROUND(INPUT!D10/CONFIG!B15*100,0),100)</f>
        <v/>
      </c>
      <c r="E11" s="28">
        <f>MIN(ROUND(INPUT!E10/CONFIG!B16*100,0),100)</f>
        <v/>
      </c>
      <c r="F11" s="29">
        <f>IF(INPUT!F10=0,0,INPUT!E10/INPUT!F10)</f>
        <v/>
      </c>
      <c r="G11" s="30">
        <f>ROUND(B11*CONFIG!B3+C11*CONFIG!B4+D11*CONFIG!B5+E11*CONFIG!B6+MIN(F11*100,100)*CONFIG!B7,1)</f>
        <v/>
      </c>
      <c r="H11" s="31">
        <f>RANK(G11,G$5:G$12,0)</f>
        <v/>
      </c>
      <c r="I11" s="32">
        <f>IF(INPUT!B10=0,0,INPUT!E10/INPUT!B10)</f>
        <v/>
      </c>
      <c r="J11" s="33">
        <f>IF(INPUT!C10=0,0,INPUT!D10/INPUT!C10)</f>
        <v/>
      </c>
      <c r="K11" s="32">
        <f>IF(INPUT!D10=0,0,INPUT!E10/INPUT!D10)</f>
        <v/>
      </c>
      <c r="L11" s="34">
        <f>IF(G11&gt;=CONFIG!B11,"TOP PERFORMER",IF(G11&gt;=CONFIG!B12,"SOLID","NEEDS IMPROVEMENT"))</f>
        <v/>
      </c>
    </row>
    <row r="12">
      <c r="A12" s="35">
        <f>INPUT!A11</f>
        <v/>
      </c>
      <c r="B12" s="36">
        <f>MIN(ROUND(INPUT!B11/CONFIG!B13*100,0),100)</f>
        <v/>
      </c>
      <c r="C12" s="36">
        <f>MIN(ROUND(INPUT!C11/CONFIG!B14*100,0),100)</f>
        <v/>
      </c>
      <c r="D12" s="36">
        <f>MIN(ROUND(INPUT!D11/CONFIG!B15*100,0),100)</f>
        <v/>
      </c>
      <c r="E12" s="36">
        <f>MIN(ROUND(INPUT!E11/CONFIG!B16*100,0),100)</f>
        <v/>
      </c>
      <c r="F12" s="37">
        <f>IF(INPUT!F11=0,0,INPUT!E11/INPUT!F11)</f>
        <v/>
      </c>
      <c r="G12" s="38">
        <f>ROUND(B12*CONFIG!B3+C12*CONFIG!B4+D12*CONFIG!B5+E12*CONFIG!B6+MIN(F12*100,100)*CONFIG!B7,1)</f>
        <v/>
      </c>
      <c r="H12" s="39">
        <f>RANK(G12,G$5:G$12,0)</f>
        <v/>
      </c>
      <c r="I12" s="40">
        <f>IF(INPUT!B11=0,0,INPUT!E11/INPUT!B11)</f>
        <v/>
      </c>
      <c r="J12" s="41">
        <f>IF(INPUT!C11=0,0,INPUT!D11/INPUT!C11)</f>
        <v/>
      </c>
      <c r="K12" s="40">
        <f>IF(INPUT!D11=0,0,INPUT!E11/INPUT!D11)</f>
        <v/>
      </c>
      <c r="L12" s="42">
        <f>IF(G12&gt;=CONFIG!B11,"TOP PERFORMER",IF(G12&gt;=CONFIG!B12,"SOLID","NEEDS IMPROVEMENT"))</f>
        <v/>
      </c>
    </row>
    <row r="14" ht="28" customHeight="1">
      <c r="A14" s="43" t="inlineStr">
        <is>
          <t xml:space="preserve">  TEAM SUMMARY</t>
        </is>
      </c>
      <c r="B14" s="44" t="n"/>
      <c r="C14" s="44" t="n"/>
      <c r="D14" s="44" t="n"/>
      <c r="E14" s="44" t="n"/>
      <c r="F14" s="44" t="n"/>
      <c r="G14" s="44" t="n"/>
      <c r="H14" s="44" t="n"/>
      <c r="I14" s="44" t="n"/>
      <c r="J14" s="44" t="n"/>
      <c r="K14" s="44" t="n"/>
      <c r="L14" s="44" t="n"/>
    </row>
    <row r="15" ht="28" customHeight="1">
      <c r="A15" s="45" t="inlineStr">
        <is>
          <t>Team Avg Score</t>
        </is>
      </c>
      <c r="B15" s="30">
        <f>ROUND(AVERAGE(G5:G12),1)</f>
        <v/>
      </c>
    </row>
    <row r="16" ht="28" customHeight="1">
      <c r="A16" s="45" t="inlineStr">
        <is>
          <t>Top Performer</t>
        </is>
      </c>
      <c r="B16" s="34">
        <f>INDEX(A5:A12,MATCH(MAX(G5:G12),G5:G12,0))</f>
        <v/>
      </c>
    </row>
    <row r="17" ht="28" customHeight="1">
      <c r="A17" s="45" t="inlineStr">
        <is>
          <t>Highest Score</t>
        </is>
      </c>
      <c r="B17" s="30">
        <f>MAX(G5:G12)</f>
        <v/>
      </c>
    </row>
    <row r="18" ht="28" customHeight="1">
      <c r="A18" s="45" t="inlineStr">
        <is>
          <t>Lowest Score</t>
        </is>
      </c>
      <c r="B18" s="30">
        <f>MIN(G5:G12)</f>
        <v/>
      </c>
    </row>
    <row r="19" ht="28" customHeight="1">
      <c r="A19" s="45" t="inlineStr">
        <is>
          <t>Score Spread</t>
        </is>
      </c>
      <c r="B19" s="30">
        <f>B17-B18</f>
        <v/>
      </c>
    </row>
    <row r="20" ht="28" customHeight="1">
      <c r="A20" s="45" t="inlineStr">
        <is>
          <t>Top Performers Count</t>
        </is>
      </c>
      <c r="B20" s="31">
        <f>COUNTIF(L5:L12,"TOP PERFORMER")</f>
        <v/>
      </c>
    </row>
    <row r="21" ht="28" customHeight="1">
      <c r="A21" s="45" t="inlineStr">
        <is>
          <t>Needs Improvement Count</t>
        </is>
      </c>
      <c r="B21" s="31">
        <f>COUNTIF(L5:L12,"NEEDS IMPROVEMENT")</f>
        <v/>
      </c>
    </row>
    <row r="22" ht="28" customHeight="1">
      <c r="A22" s="45" t="inlineStr">
        <is>
          <t>Avg Quota Attainment</t>
        </is>
      </c>
      <c r="B22" s="46">
        <f>AVERAGE(F5:F12)</f>
        <v/>
      </c>
    </row>
    <row r="23" ht="28" customHeight="1">
      <c r="A23" s="45" t="inlineStr">
        <is>
          <t>Total Team Revenue</t>
        </is>
      </c>
      <c r="B23" s="47">
        <f>SUM(INPUT!E4:E11)</f>
        <v/>
      </c>
    </row>
    <row r="24" ht="28" customHeight="1">
      <c r="A24" s="45" t="inlineStr">
        <is>
          <t>Avg Deal Rate</t>
        </is>
      </c>
      <c r="B24" s="48">
        <f>AVERAGE(J5:J12)</f>
        <v/>
      </c>
    </row>
  </sheetData>
  <mergeCells count="3">
    <mergeCell ref="A3:L3"/>
    <mergeCell ref="A14:L14"/>
    <mergeCell ref="A1:L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tabColor rgb="000891B2"/>
    <outlinePr summaryBelow="1" summaryRight="1"/>
    <pageSetUpPr/>
  </sheetPr>
  <dimension ref="A1:I20"/>
  <sheetViews>
    <sheetView showGridLines="0" zoomScale="110" workbookViewId="0">
      <selection activeCell="A1" sqref="A1"/>
    </sheetView>
  </sheetViews>
  <sheetFormatPr baseColWidth="8" defaultRowHeight="15"/>
  <cols>
    <col width="20" customWidth="1" min="1" max="1"/>
    <col width="12" customWidth="1" min="2" max="2"/>
    <col width="12" customWidth="1" min="3" max="3"/>
    <col width="12" customWidth="1" min="4" max="4"/>
    <col width="12" customWidth="1" min="5" max="5"/>
    <col width="14" customWidth="1" min="6" max="6"/>
    <col width="14" customWidth="1" min="7" max="7"/>
    <col width="14" customWidth="1" min="8" max="8"/>
    <col width="14" customWidth="1" min="9" max="9"/>
  </cols>
  <sheetData>
    <row r="1" ht="44" customHeight="1">
      <c r="A1" s="49" t="inlineStr">
        <is>
          <t>SALES TEAM PERFORMANCE — RESULTS</t>
        </is>
      </c>
      <c r="B1" s="2" t="n"/>
      <c r="C1" s="2" t="n"/>
      <c r="D1" s="2" t="n"/>
      <c r="E1" s="2" t="n"/>
      <c r="F1" s="2" t="n"/>
      <c r="G1" s="2" t="n"/>
      <c r="H1" s="2" t="n"/>
      <c r="I1" s="2" t="n"/>
    </row>
    <row r="2" ht="24" customHeight="1">
      <c r="A2" s="3" t="inlineStr">
        <is>
          <t>Auto-calculated from your inputs</t>
        </is>
      </c>
      <c r="B2" s="4" t="n"/>
      <c r="C2" s="4" t="n"/>
      <c r="D2" s="4" t="n"/>
      <c r="E2" s="4" t="n"/>
      <c r="F2" s="4" t="n"/>
      <c r="G2" s="4" t="n"/>
      <c r="H2" s="4" t="n"/>
      <c r="I2" s="4" t="n"/>
    </row>
    <row r="4" ht="28" customHeight="1">
      <c r="A4" s="12" t="inlineStr">
        <is>
          <t xml:space="preserve">  TEAM OVERVIEW</t>
        </is>
      </c>
      <c r="B4" s="13" t="n"/>
      <c r="C4" s="13" t="n"/>
      <c r="D4" s="13" t="n"/>
      <c r="E4" s="13" t="n"/>
      <c r="F4" s="13" t="n"/>
      <c r="G4" s="13" t="n"/>
      <c r="H4" s="13" t="n"/>
      <c r="I4" s="13" t="n"/>
    </row>
    <row r="5" ht="32" customHeight="1">
      <c r="A5" s="50" t="inlineStr">
        <is>
          <t>Team Avg Score</t>
        </is>
      </c>
      <c r="B5" s="51">
        <f>LOGIC!B15</f>
        <v/>
      </c>
      <c r="D5" s="50" t="inlineStr">
        <is>
          <t>Top Performer</t>
        </is>
      </c>
      <c r="E5" s="52">
        <f>LOGIC!B16</f>
        <v/>
      </c>
    </row>
    <row r="6" ht="32" customHeight="1">
      <c r="A6" s="50" t="inlineStr">
        <is>
          <t>Total Team Revenue</t>
        </is>
      </c>
      <c r="B6" s="53">
        <f>LOGIC!B23</f>
        <v/>
      </c>
      <c r="D6" s="50" t="inlineStr">
        <is>
          <t>Avg Quota Attain.</t>
        </is>
      </c>
      <c r="E6" s="54">
        <f>LOGIC!B22</f>
        <v/>
      </c>
    </row>
    <row r="7" ht="32" customHeight="1">
      <c r="A7" s="50" t="inlineStr">
        <is>
          <t>Top Performers</t>
        </is>
      </c>
      <c r="B7" s="55">
        <f>LOGIC!B20</f>
        <v/>
      </c>
      <c r="D7" s="50" t="inlineStr">
        <is>
          <t>Needs Improvement</t>
        </is>
      </c>
      <c r="E7" s="55">
        <f>LOGIC!B21</f>
        <v/>
      </c>
    </row>
    <row r="9" ht="28" customHeight="1">
      <c r="A9" s="43" t="inlineStr">
        <is>
          <t xml:space="preserve">  REP SCORECARD</t>
        </is>
      </c>
      <c r="B9" s="44" t="n"/>
      <c r="C9" s="44" t="n"/>
      <c r="D9" s="44" t="n"/>
      <c r="E9" s="44" t="n"/>
      <c r="F9" s="44" t="n"/>
      <c r="G9" s="44" t="n"/>
      <c r="H9" s="44" t="n"/>
      <c r="I9" s="44" t="n"/>
    </row>
    <row r="10" ht="32" customHeight="1">
      <c r="A10" s="18" t="inlineStr">
        <is>
          <t>Rep</t>
        </is>
      </c>
      <c r="B10" s="18" t="inlineStr">
        <is>
          <t>Score</t>
        </is>
      </c>
      <c r="C10" s="18" t="inlineStr">
        <is>
          <t>Rank</t>
        </is>
      </c>
      <c r="D10" s="18" t="inlineStr">
        <is>
          <t>Quota %</t>
        </is>
      </c>
      <c r="E10" s="18" t="inlineStr">
        <is>
          <t>Rev/Call</t>
        </is>
      </c>
      <c r="F10" s="18" t="inlineStr">
        <is>
          <t>Deal Rate</t>
        </is>
      </c>
      <c r="G10" s="18" t="inlineStr">
        <is>
          <t>Rev/Deal</t>
        </is>
      </c>
      <c r="H10" s="18" t="inlineStr">
        <is>
          <t>Status</t>
        </is>
      </c>
      <c r="I10" s="18" t="inlineStr">
        <is>
          <t>Improvement</t>
        </is>
      </c>
    </row>
    <row r="11">
      <c r="A11" s="56">
        <f>LOGIC!A5</f>
        <v/>
      </c>
      <c r="B11" s="57">
        <f>LOGIC!G5</f>
        <v/>
      </c>
      <c r="C11" s="58">
        <f>LOGIC!H5</f>
        <v/>
      </c>
      <c r="D11" s="59">
        <f>LOGIC!F5</f>
        <v/>
      </c>
      <c r="E11" s="60">
        <f>LOGIC!I5</f>
        <v/>
      </c>
      <c r="F11" s="61">
        <f>LOGIC!J5</f>
        <v/>
      </c>
      <c r="G11" s="60">
        <f>LOGIC!K5</f>
        <v/>
      </c>
      <c r="H11" s="62">
        <f>LOGIC!L5</f>
        <v/>
      </c>
      <c r="I11" s="56">
        <f>IF(LOGIC!L5="TOP PERFORMER","—",IF(MIN(LOGIC!B5:LOGIC!E5)=LOGIC!B5,"Calls",IF(MIN(LOGIC!B5:LOGIC!E5)=LOGIC!C5,"Meetings",IF(MIN(LOGIC!B5:LOGIC!E5)=LOGIC!D5,"Deals","Revenue"))))</f>
        <v/>
      </c>
    </row>
    <row r="12">
      <c r="A12" s="63">
        <f>LOGIC!A6</f>
        <v/>
      </c>
      <c r="B12" s="64">
        <f>LOGIC!G6</f>
        <v/>
      </c>
      <c r="C12" s="65">
        <f>LOGIC!H6</f>
        <v/>
      </c>
      <c r="D12" s="66">
        <f>LOGIC!F6</f>
        <v/>
      </c>
      <c r="E12" s="67">
        <f>LOGIC!I6</f>
        <v/>
      </c>
      <c r="F12" s="68">
        <f>LOGIC!J6</f>
        <v/>
      </c>
      <c r="G12" s="67">
        <f>LOGIC!K6</f>
        <v/>
      </c>
      <c r="H12" s="69">
        <f>LOGIC!L6</f>
        <v/>
      </c>
      <c r="I12" s="63">
        <f>IF(LOGIC!L6="TOP PERFORMER","—",IF(MIN(LOGIC!B6:LOGIC!E6)=LOGIC!B6,"Calls",IF(MIN(LOGIC!B6:LOGIC!E6)=LOGIC!C6,"Meetings",IF(MIN(LOGIC!B6:LOGIC!E6)=LOGIC!D6,"Deals","Revenue"))))</f>
        <v/>
      </c>
    </row>
    <row r="13">
      <c r="A13" s="56">
        <f>LOGIC!A7</f>
        <v/>
      </c>
      <c r="B13" s="57">
        <f>LOGIC!G7</f>
        <v/>
      </c>
      <c r="C13" s="58">
        <f>LOGIC!H7</f>
        <v/>
      </c>
      <c r="D13" s="59">
        <f>LOGIC!F7</f>
        <v/>
      </c>
      <c r="E13" s="60">
        <f>LOGIC!I7</f>
        <v/>
      </c>
      <c r="F13" s="61">
        <f>LOGIC!J7</f>
        <v/>
      </c>
      <c r="G13" s="60">
        <f>LOGIC!K7</f>
        <v/>
      </c>
      <c r="H13" s="62">
        <f>LOGIC!L7</f>
        <v/>
      </c>
      <c r="I13" s="56">
        <f>IF(LOGIC!L7="TOP PERFORMER","—",IF(MIN(LOGIC!B7:LOGIC!E7)=LOGIC!B7,"Calls",IF(MIN(LOGIC!B7:LOGIC!E7)=LOGIC!C7,"Meetings",IF(MIN(LOGIC!B7:LOGIC!E7)=LOGIC!D7,"Deals","Revenue"))))</f>
        <v/>
      </c>
    </row>
    <row r="14">
      <c r="A14" s="63">
        <f>LOGIC!A8</f>
        <v/>
      </c>
      <c r="B14" s="64">
        <f>LOGIC!G8</f>
        <v/>
      </c>
      <c r="C14" s="65">
        <f>LOGIC!H8</f>
        <v/>
      </c>
      <c r="D14" s="66">
        <f>LOGIC!F8</f>
        <v/>
      </c>
      <c r="E14" s="67">
        <f>LOGIC!I8</f>
        <v/>
      </c>
      <c r="F14" s="68">
        <f>LOGIC!J8</f>
        <v/>
      </c>
      <c r="G14" s="67">
        <f>LOGIC!K8</f>
        <v/>
      </c>
      <c r="H14" s="69">
        <f>LOGIC!L8</f>
        <v/>
      </c>
      <c r="I14" s="63">
        <f>IF(LOGIC!L8="TOP PERFORMER","—",IF(MIN(LOGIC!B8:LOGIC!E8)=LOGIC!B8,"Calls",IF(MIN(LOGIC!B8:LOGIC!E8)=LOGIC!C8,"Meetings",IF(MIN(LOGIC!B8:LOGIC!E8)=LOGIC!D8,"Deals","Revenue"))))</f>
        <v/>
      </c>
    </row>
    <row r="15">
      <c r="A15" s="56">
        <f>LOGIC!A9</f>
        <v/>
      </c>
      <c r="B15" s="57">
        <f>LOGIC!G9</f>
        <v/>
      </c>
      <c r="C15" s="58">
        <f>LOGIC!H9</f>
        <v/>
      </c>
      <c r="D15" s="59">
        <f>LOGIC!F9</f>
        <v/>
      </c>
      <c r="E15" s="60">
        <f>LOGIC!I9</f>
        <v/>
      </c>
      <c r="F15" s="61">
        <f>LOGIC!J9</f>
        <v/>
      </c>
      <c r="G15" s="60">
        <f>LOGIC!K9</f>
        <v/>
      </c>
      <c r="H15" s="62">
        <f>LOGIC!L9</f>
        <v/>
      </c>
      <c r="I15" s="56">
        <f>IF(LOGIC!L9="TOP PERFORMER","—",IF(MIN(LOGIC!B9:LOGIC!E9)=LOGIC!B9,"Calls",IF(MIN(LOGIC!B9:LOGIC!E9)=LOGIC!C9,"Meetings",IF(MIN(LOGIC!B9:LOGIC!E9)=LOGIC!D9,"Deals","Revenue"))))</f>
        <v/>
      </c>
    </row>
    <row r="16">
      <c r="A16" s="63">
        <f>LOGIC!A10</f>
        <v/>
      </c>
      <c r="B16" s="64">
        <f>LOGIC!G10</f>
        <v/>
      </c>
      <c r="C16" s="65">
        <f>LOGIC!H10</f>
        <v/>
      </c>
      <c r="D16" s="66">
        <f>LOGIC!F10</f>
        <v/>
      </c>
      <c r="E16" s="67">
        <f>LOGIC!I10</f>
        <v/>
      </c>
      <c r="F16" s="68">
        <f>LOGIC!J10</f>
        <v/>
      </c>
      <c r="G16" s="67">
        <f>LOGIC!K10</f>
        <v/>
      </c>
      <c r="H16" s="69">
        <f>LOGIC!L10</f>
        <v/>
      </c>
      <c r="I16" s="63">
        <f>IF(LOGIC!L10="TOP PERFORMER","—",IF(MIN(LOGIC!B10:LOGIC!E10)=LOGIC!B10,"Calls",IF(MIN(LOGIC!B10:LOGIC!E10)=LOGIC!C10,"Meetings",IF(MIN(LOGIC!B10:LOGIC!E10)=LOGIC!D10,"Deals","Revenue"))))</f>
        <v/>
      </c>
    </row>
    <row r="17">
      <c r="A17" s="56">
        <f>LOGIC!A11</f>
        <v/>
      </c>
      <c r="B17" s="57">
        <f>LOGIC!G11</f>
        <v/>
      </c>
      <c r="C17" s="58">
        <f>LOGIC!H11</f>
        <v/>
      </c>
      <c r="D17" s="59">
        <f>LOGIC!F11</f>
        <v/>
      </c>
      <c r="E17" s="60">
        <f>LOGIC!I11</f>
        <v/>
      </c>
      <c r="F17" s="61">
        <f>LOGIC!J11</f>
        <v/>
      </c>
      <c r="G17" s="60">
        <f>LOGIC!K11</f>
        <v/>
      </c>
      <c r="H17" s="62">
        <f>LOGIC!L11</f>
        <v/>
      </c>
      <c r="I17" s="56">
        <f>IF(LOGIC!L11="TOP PERFORMER","—",IF(MIN(LOGIC!B11:LOGIC!E11)=LOGIC!B11,"Calls",IF(MIN(LOGIC!B11:LOGIC!E11)=LOGIC!C11,"Meetings",IF(MIN(LOGIC!B11:LOGIC!E11)=LOGIC!D11,"Deals","Revenue"))))</f>
        <v/>
      </c>
    </row>
    <row r="18">
      <c r="A18" s="63">
        <f>LOGIC!A12</f>
        <v/>
      </c>
      <c r="B18" s="64">
        <f>LOGIC!G12</f>
        <v/>
      </c>
      <c r="C18" s="65">
        <f>LOGIC!H12</f>
        <v/>
      </c>
      <c r="D18" s="66">
        <f>LOGIC!F12</f>
        <v/>
      </c>
      <c r="E18" s="67">
        <f>LOGIC!I12</f>
        <v/>
      </c>
      <c r="F18" s="68">
        <f>LOGIC!J12</f>
        <v/>
      </c>
      <c r="G18" s="67">
        <f>LOGIC!K12</f>
        <v/>
      </c>
      <c r="H18" s="69">
        <f>LOGIC!L12</f>
        <v/>
      </c>
      <c r="I18" s="63">
        <f>IF(LOGIC!L12="TOP PERFORMER","—",IF(MIN(LOGIC!B12:LOGIC!E12)=LOGIC!B12,"Calls",IF(MIN(LOGIC!B12:LOGIC!E12)=LOGIC!C12,"Meetings",IF(MIN(LOGIC!B12:LOGIC!E12)=LOGIC!D12,"Deals","Revenue"))))</f>
        <v/>
      </c>
    </row>
    <row r="20" ht="24" customHeight="1">
      <c r="A20" s="70" t="inlineStr">
        <is>
          <t>RangeLead.com  |  Premium B2B Lead Data  |  Free Download — rangelead.com/free-tools</t>
        </is>
      </c>
    </row>
  </sheetData>
  <mergeCells count="5">
    <mergeCell ref="A2:I2"/>
    <mergeCell ref="A1:I1"/>
    <mergeCell ref="A9:I9"/>
    <mergeCell ref="A4:I4"/>
    <mergeCell ref="A20:I20"/>
  </mergeCells>
  <conditionalFormatting sqref="B11:B18">
    <cfRule type="cellIs" priority="1" operator="greaterThanOrEqual" dxfId="0">
      <formula>80</formula>
    </cfRule>
    <cfRule type="cellIs" priority="2" operator="between" dxfId="1">
      <formula>50</formula>
      <formula>79.999</formula>
    </cfRule>
    <cfRule type="cellIs" priority="3" operator="lessThan" dxfId="2">
      <formula>50</formula>
    </cfRule>
  </conditionalFormatting>
  <conditionalFormatting sqref="H11:H18">
    <cfRule type="cellIs" priority="4" operator="equal" dxfId="0">
      <formula>"TOP PERFORMER"</formula>
    </cfRule>
    <cfRule type="cellIs" priority="5" operator="equal" dxfId="1">
      <formula>"SOLID"</formula>
    </cfRule>
    <cfRule type="cellIs" priority="6" operator="equal" dxfId="2">
      <formula>"NEEDS IMPROVEMENT"</formula>
    </cfRule>
  </conditionalFormatting>
  <conditionalFormatting sqref="D11:D18">
    <cfRule type="cellIs" priority="7" operator="greaterThanOrEqual" dxfId="0">
      <formula>1.0</formula>
    </cfRule>
    <cfRule type="cellIs" priority="8" operator="between" dxfId="1">
      <formula>0.7</formula>
      <formula>0.999</formula>
    </cfRule>
    <cfRule type="cellIs" priority="9" operator="lessThan" dxfId="2">
      <formula>0.7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2026-02-10T15:45:43Z</dcterms:created>
  <dcterms:modified xmlns:dcterms="http://purl.org/dc/terms/" xmlns:xsi="http://www.w3.org/2001/XMLSchema-instance" xsi:type="dcterms:W3CDTF">2026-02-10T15:45:43Z</dcterms:modified>
</cp:coreProperties>
</file>