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&quot;$&quot;#,##0"/>
    <numFmt numFmtId="166" formatCode="0.0x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F1F5F9"/>
        <bgColor rgb="00F1F5F9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0891B2"/>
        <bgColor rgb="000891B2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9" fontId="7" fillId="5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center" vertical="center"/>
    </xf>
    <xf numFmtId="166" fontId="7" fillId="5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2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6" fillId="7" borderId="1" applyAlignment="1" pivotButton="0" quotePrefix="0" xfId="0">
      <alignment horizontal="left" vertical="center"/>
    </xf>
    <xf numFmtId="165" fontId="7" fillId="8" borderId="1" applyAlignment="1" pivotButton="0" quotePrefix="0" xfId="0">
      <alignment horizontal="center" vertical="center"/>
    </xf>
    <xf numFmtId="165" fontId="7" fillId="9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left" vertical="center"/>
    </xf>
    <xf numFmtId="9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left" vertical="center"/>
    </xf>
    <xf numFmtId="0" fontId="0" fillId="11" borderId="1" pivotButton="0" quotePrefix="0" xfId="0"/>
    <xf numFmtId="0" fontId="6" fillId="9" borderId="1" applyAlignment="1" pivotButton="0" quotePrefix="0" xfId="0">
      <alignment horizontal="left" vertical="center"/>
    </xf>
    <xf numFmtId="165" fontId="10" fillId="9" borderId="1" applyAlignment="1" pivotButton="0" quotePrefix="0" xfId="0">
      <alignment horizontal="center" vertical="center"/>
    </xf>
    <xf numFmtId="3" fontId="10" fillId="9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0" fontId="9" fillId="3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left" vertical="center"/>
    </xf>
    <xf numFmtId="9" fontId="7" fillId="9" borderId="1" applyAlignment="1" pivotButton="0" quotePrefix="0" xfId="0">
      <alignment horizontal="center" vertical="center"/>
    </xf>
    <xf numFmtId="3" fontId="7" fillId="9" borderId="1" applyAlignment="1" pivotButton="0" quotePrefix="0" xfId="0">
      <alignment horizontal="center" vertical="center"/>
    </xf>
    <xf numFmtId="2" fontId="7" fillId="9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164" fontId="10" fillId="9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5" fontId="12" fillId="13" borderId="1" applyAlignment="1" pivotButton="0" quotePrefix="0" xfId="0">
      <alignment horizontal="center" vertical="center"/>
    </xf>
    <xf numFmtId="165" fontId="13" fillId="13" borderId="1" applyAlignment="1" pivotButton="0" quotePrefix="0" xfId="0">
      <alignment horizontal="center" vertical="center"/>
    </xf>
    <xf numFmtId="3" fontId="12" fillId="13" borderId="1" applyAlignment="1" pivotButton="0" quotePrefix="0" xfId="0">
      <alignment horizontal="center" vertical="center"/>
    </xf>
    <xf numFmtId="164" fontId="12" fillId="13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/>
    </xf>
    <xf numFmtId="165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165" fontId="10" fillId="7" borderId="1" applyAlignment="1" pivotButton="0" quotePrefix="0" xfId="0">
      <alignment horizontal="center" vertical="center"/>
    </xf>
    <xf numFmtId="2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SALES TARGET PLANNING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Plan annual and monthly sales targets for your team. Calculate per-rep quotas, required activity levels (calls, meetings, proposals), and pipeline coverage needed to hit revenue goals.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Annual revenue target</t>
        </is>
      </c>
    </row>
    <row r="9" ht="22" customHeight="1">
      <c r="A9" s="6" t="inlineStr">
        <is>
          <t xml:space="preserve">  • Team size and rep names</t>
        </is>
      </c>
    </row>
    <row r="10" ht="22" customHeight="1">
      <c r="A10" s="6" t="inlineStr">
        <is>
          <t xml:space="preserve">  • Historical conversion rates by activity</t>
        </is>
      </c>
    </row>
    <row r="11" ht="22" customHeight="1">
      <c r="A11" s="6" t="inlineStr">
        <is>
          <t xml:space="preserve">  • Average deal size and cycle length</t>
        </is>
      </c>
    </row>
    <row r="12" ht="22" customHeight="1">
      <c r="A12" s="6" t="inlineStr">
        <is>
          <t xml:space="preserve">  • Seasonality factors by month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Per-rep annual and monthly quotas</t>
        </is>
      </c>
    </row>
    <row r="16" ht="22" customHeight="1">
      <c r="A16" s="6" t="inlineStr">
        <is>
          <t xml:space="preserve">  • Required daily/weekly activities per rep</t>
        </is>
      </c>
    </row>
    <row r="17" ht="22" customHeight="1">
      <c r="A17" s="6" t="inlineStr">
        <is>
          <t xml:space="preserve">  • Pipeline coverage needed</t>
        </is>
      </c>
    </row>
    <row r="18" ht="22" customHeight="1">
      <c r="A18" s="6" t="inlineStr">
        <is>
          <t xml:space="preserve">  • Monthly target with seasonality</t>
        </is>
      </c>
    </row>
    <row r="19" ht="22" customHeight="1">
      <c r="A19" s="6" t="inlineStr">
        <is>
          <t xml:space="preserve">  • Activity-to-revenue chain</t>
        </is>
      </c>
    </row>
    <row r="20" ht="22" customHeight="1">
      <c r="A20" s="6" t="inlineStr">
        <is>
          <t xml:space="preserve">  • Hiring gap analysis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5:B15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26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Activity Assumptions</t>
        </is>
      </c>
      <c r="B1" s="8" t="n"/>
      <c r="C1" s="8" t="n"/>
    </row>
    <row r="3" ht="26" customHeight="1">
      <c r="A3" s="9" t="inlineStr">
        <is>
          <t>Working Days Per Month</t>
        </is>
      </c>
      <c r="B3" s="10" t="n">
        <v>22</v>
      </c>
      <c r="C3" s="11" t="inlineStr">
        <is>
          <t>Avg productive selling days</t>
        </is>
      </c>
    </row>
    <row r="4" ht="26" customHeight="1">
      <c r="A4" s="9" t="inlineStr">
        <is>
          <t>Working Weeks Per Month</t>
        </is>
      </c>
      <c r="B4" s="12" t="n">
        <v>4.3</v>
      </c>
      <c r="C4" s="11" t="inlineStr">
        <is>
          <t>Weeks for weekly activity calc</t>
        </is>
      </c>
    </row>
    <row r="5" ht="26" customHeight="1">
      <c r="A5" s="9" t="inlineStr">
        <is>
          <t>Calls to Meeting Conv Rate</t>
        </is>
      </c>
      <c r="B5" s="13" t="n">
        <v>0.15</v>
      </c>
      <c r="C5" s="11" t="inlineStr">
        <is>
          <t>% of calls that book meetings</t>
        </is>
      </c>
    </row>
    <row r="6" ht="26" customHeight="1">
      <c r="A6" s="9" t="inlineStr">
        <is>
          <t>Meeting to Proposal Conv Rate</t>
        </is>
      </c>
      <c r="B6" s="13" t="n">
        <v>0.4</v>
      </c>
      <c r="C6" s="11" t="inlineStr">
        <is>
          <t>% of meetings that get proposals</t>
        </is>
      </c>
    </row>
    <row r="7" ht="26" customHeight="1">
      <c r="A7" s="9" t="inlineStr">
        <is>
          <t>Proposal to Close Conv Rate</t>
        </is>
      </c>
      <c r="B7" s="13" t="n">
        <v>0.3</v>
      </c>
      <c r="C7" s="11" t="inlineStr">
        <is>
          <t>% of proposals that close</t>
        </is>
      </c>
    </row>
    <row r="8" ht="26" customHeight="1">
      <c r="A8" s="9" t="inlineStr">
        <is>
          <t>Avg Deal Size</t>
        </is>
      </c>
      <c r="B8" s="14" t="n">
        <v>15000</v>
      </c>
      <c r="C8" s="11" t="inlineStr">
        <is>
          <t>Average revenue per closed deal</t>
        </is>
      </c>
    </row>
    <row r="9" ht="26" customHeight="1">
      <c r="A9" s="9" t="inlineStr">
        <is>
          <t>Avg Sales Cycle (days)</t>
        </is>
      </c>
      <c r="B9" s="10" t="n">
        <v>45</v>
      </c>
      <c r="C9" s="11" t="inlineStr">
        <is>
          <t>Average days from lead to close</t>
        </is>
      </c>
    </row>
    <row r="10" ht="26" customHeight="1">
      <c r="A10" s="9" t="inlineStr">
        <is>
          <t>Pipeline Coverage Ratio</t>
        </is>
      </c>
      <c r="B10" s="15" t="n">
        <v>3</v>
      </c>
      <c r="C10" s="11" t="inlineStr">
        <is>
          <t>Required pipeline vs quota</t>
        </is>
      </c>
    </row>
    <row r="11" ht="26" customHeight="1">
      <c r="A11" s="9" t="inlineStr">
        <is>
          <t>Ramp Period (months)</t>
        </is>
      </c>
      <c r="B11" s="10" t="n">
        <v>3</v>
      </c>
      <c r="C11" s="11" t="inlineStr">
        <is>
          <t>Months for new reps to reach full capacity</t>
        </is>
      </c>
    </row>
    <row r="12" ht="26" customHeight="1">
      <c r="A12" s="9" t="inlineStr">
        <is>
          <t>Ramp Capacity %</t>
        </is>
      </c>
      <c r="B12" s="13" t="n">
        <v>0.5</v>
      </c>
      <c r="C12" s="11" t="inlineStr">
        <is>
          <t>New rep produces this % during ramp</t>
        </is>
      </c>
    </row>
    <row r="14" ht="28" customHeight="1">
      <c r="A14" s="16" t="inlineStr">
        <is>
          <t xml:space="preserve">  SEASONALITY INDEX</t>
        </is>
      </c>
      <c r="B14" s="17" t="n"/>
      <c r="C14" s="17" t="n"/>
    </row>
    <row r="15" ht="26" customHeight="1">
      <c r="A15" s="9" t="inlineStr">
        <is>
          <t xml:space="preserve">  Jan Index</t>
        </is>
      </c>
      <c r="B15" s="18" t="n">
        <v>0.85</v>
      </c>
      <c r="C15" s="11" t="inlineStr">
        <is>
          <t>1.0 = average month</t>
        </is>
      </c>
    </row>
    <row r="16" ht="26" customHeight="1">
      <c r="A16" s="9" t="inlineStr">
        <is>
          <t xml:space="preserve">  Feb Index</t>
        </is>
      </c>
      <c r="B16" s="18" t="n">
        <v>0.9</v>
      </c>
      <c r="C16" s="11" t="inlineStr">
        <is>
          <t>1.0 = average month</t>
        </is>
      </c>
    </row>
    <row r="17" ht="26" customHeight="1">
      <c r="A17" s="9" t="inlineStr">
        <is>
          <t xml:space="preserve">  Mar Index</t>
        </is>
      </c>
      <c r="B17" s="18" t="n">
        <v>1</v>
      </c>
      <c r="C17" s="11" t="inlineStr">
        <is>
          <t>1.0 = average month</t>
        </is>
      </c>
    </row>
    <row r="18" ht="26" customHeight="1">
      <c r="A18" s="9" t="inlineStr">
        <is>
          <t xml:space="preserve">  Apr Index</t>
        </is>
      </c>
      <c r="B18" s="18" t="n">
        <v>1</v>
      </c>
      <c r="C18" s="11" t="inlineStr">
        <is>
          <t>1.0 = average month</t>
        </is>
      </c>
    </row>
    <row r="19" ht="26" customHeight="1">
      <c r="A19" s="9" t="inlineStr">
        <is>
          <t xml:space="preserve">  May Index</t>
        </is>
      </c>
      <c r="B19" s="18" t="n">
        <v>1.05</v>
      </c>
      <c r="C19" s="11" t="inlineStr">
        <is>
          <t>1.0 = average month</t>
        </is>
      </c>
    </row>
    <row r="20" ht="26" customHeight="1">
      <c r="A20" s="9" t="inlineStr">
        <is>
          <t xml:space="preserve">  Jun Index</t>
        </is>
      </c>
      <c r="B20" s="18" t="n">
        <v>1.1</v>
      </c>
      <c r="C20" s="11" t="inlineStr">
        <is>
          <t>1.0 = average month</t>
        </is>
      </c>
    </row>
    <row r="21" ht="26" customHeight="1">
      <c r="A21" s="9" t="inlineStr">
        <is>
          <t xml:space="preserve">  Jul Index</t>
        </is>
      </c>
      <c r="B21" s="18" t="n">
        <v>0.9</v>
      </c>
      <c r="C21" s="11" t="inlineStr">
        <is>
          <t>1.0 = average month</t>
        </is>
      </c>
    </row>
    <row r="22" ht="26" customHeight="1">
      <c r="A22" s="9" t="inlineStr">
        <is>
          <t xml:space="preserve">  Aug Index</t>
        </is>
      </c>
      <c r="B22" s="18" t="n">
        <v>0.95</v>
      </c>
      <c r="C22" s="11" t="inlineStr">
        <is>
          <t>1.0 = average month</t>
        </is>
      </c>
    </row>
    <row r="23" ht="26" customHeight="1">
      <c r="A23" s="9" t="inlineStr">
        <is>
          <t xml:space="preserve">  Sep Index</t>
        </is>
      </c>
      <c r="B23" s="18" t="n">
        <v>1.05</v>
      </c>
      <c r="C23" s="11" t="inlineStr">
        <is>
          <t>1.0 = average month</t>
        </is>
      </c>
    </row>
    <row r="24" ht="26" customHeight="1">
      <c r="A24" s="9" t="inlineStr">
        <is>
          <t xml:space="preserve">  Oct Index</t>
        </is>
      </c>
      <c r="B24" s="18" t="n">
        <v>1.1</v>
      </c>
      <c r="C24" s="11" t="inlineStr">
        <is>
          <t>1.0 = average month</t>
        </is>
      </c>
    </row>
    <row r="25" ht="26" customHeight="1">
      <c r="A25" s="9" t="inlineStr">
        <is>
          <t xml:space="preserve">  Nov Index</t>
        </is>
      </c>
      <c r="B25" s="18" t="n">
        <v>1.15</v>
      </c>
      <c r="C25" s="11" t="inlineStr">
        <is>
          <t>1.0 = average month</t>
        </is>
      </c>
    </row>
    <row r="26" ht="26" customHeight="1">
      <c r="A26" s="9" t="inlineStr">
        <is>
          <t xml:space="preserve">  Dec Index</t>
        </is>
      </c>
      <c r="B26" s="18" t="n">
        <v>0.95</v>
      </c>
      <c r="C26" s="11" t="inlineStr">
        <is>
          <t>1.0 = average month</t>
        </is>
      </c>
    </row>
  </sheetData>
  <mergeCells count="2">
    <mergeCell ref="A1:C1"/>
    <mergeCell ref="A14:C1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E20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24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9" t="inlineStr">
        <is>
          <t xml:space="preserve">  SALES TARGET INPUTS — Enter in yellow cells</t>
        </is>
      </c>
      <c r="B1" s="20" t="n"/>
      <c r="C1" s="20" t="n"/>
      <c r="D1" s="20" t="n"/>
      <c r="E1" s="20" t="n"/>
    </row>
    <row r="3" ht="28" customHeight="1">
      <c r="A3" s="21" t="inlineStr">
        <is>
          <t>Annual Revenue Target</t>
        </is>
      </c>
      <c r="B3" s="22" t="n">
        <v>3000000</v>
      </c>
      <c r="C3" s="11" t="inlineStr">
        <is>
          <t>Total company revenue goal</t>
        </is>
      </c>
    </row>
    <row r="4" ht="28" customHeight="1">
      <c r="A4" s="21" t="inlineStr">
        <is>
          <t>Existing Recurring Revenue</t>
        </is>
      </c>
      <c r="B4" s="22" t="n">
        <v>1200000</v>
      </c>
      <c r="C4" s="11" t="inlineStr">
        <is>
          <t>Annual revenue already secured (renewals)</t>
        </is>
      </c>
    </row>
    <row r="5" ht="28" customHeight="1">
      <c r="A5" s="21" t="inlineStr">
        <is>
          <t>New Business Target</t>
        </is>
      </c>
      <c r="B5" s="23">
        <f>B3-B4</f>
        <v/>
      </c>
      <c r="C5" s="11" t="inlineStr">
        <is>
          <t>Auto: Total - Existing</t>
        </is>
      </c>
    </row>
    <row r="7" ht="28" customHeight="1">
      <c r="A7" s="16" t="inlineStr">
        <is>
          <t xml:space="preserve">  SALES TEAM</t>
        </is>
      </c>
      <c r="B7" s="17" t="n"/>
      <c r="C7" s="17" t="n"/>
      <c r="D7" s="17" t="n"/>
      <c r="E7" s="17" t="n"/>
    </row>
    <row r="8" ht="32" customHeight="1">
      <c r="A8" s="24" t="inlineStr">
        <is>
          <t>Rep Name</t>
        </is>
      </c>
      <c r="B8" s="24" t="inlineStr">
        <is>
          <t>Capacity %</t>
        </is>
      </c>
      <c r="C8" s="24" t="inlineStr">
        <is>
          <t>Territory Size ($)</t>
        </is>
      </c>
      <c r="D8" s="24" t="inlineStr">
        <is>
          <t>Months on Team</t>
        </is>
      </c>
      <c r="E8" s="24" t="inlineStr">
        <is>
          <t>Notes</t>
        </is>
      </c>
    </row>
    <row r="9">
      <c r="A9" s="25" t="inlineStr">
        <is>
          <t>Sarah Johnson</t>
        </is>
      </c>
      <c r="B9" s="26" t="n">
        <v>1</v>
      </c>
      <c r="C9" s="22" t="n">
        <v>300000</v>
      </c>
      <c r="D9" s="27" t="n">
        <v>24</v>
      </c>
      <c r="E9" s="25" t="inlineStr">
        <is>
          <t>Top performer</t>
        </is>
      </c>
    </row>
    <row r="10">
      <c r="A10" s="25" t="inlineStr">
        <is>
          <t>Mike Chen</t>
        </is>
      </c>
      <c r="B10" s="26" t="n">
        <v>1</v>
      </c>
      <c r="C10" s="22" t="n">
        <v>250000</v>
      </c>
      <c r="D10" s="27" t="n">
        <v>18</v>
      </c>
      <c r="E10" s="25" t="inlineStr">
        <is>
          <t>Consistent</t>
        </is>
      </c>
    </row>
    <row r="11">
      <c r="A11" s="25" t="inlineStr">
        <is>
          <t>Lisa Patel</t>
        </is>
      </c>
      <c r="B11" s="26" t="n">
        <v>1</v>
      </c>
      <c r="C11" s="22" t="n">
        <v>280000</v>
      </c>
      <c r="D11" s="27" t="n">
        <v>30</v>
      </c>
      <c r="E11" s="25" t="inlineStr">
        <is>
          <t>Enterprise focus</t>
        </is>
      </c>
    </row>
    <row r="12">
      <c r="A12" s="25" t="inlineStr">
        <is>
          <t>Tom Williams</t>
        </is>
      </c>
      <c r="B12" s="26" t="n">
        <v>0.75</v>
      </c>
      <c r="C12" s="22" t="n">
        <v>200000</v>
      </c>
      <c r="D12" s="27" t="n">
        <v>6</v>
      </c>
      <c r="E12" s="25" t="inlineStr">
        <is>
          <t>Still ramping</t>
        </is>
      </c>
    </row>
    <row r="13">
      <c r="A13" s="25" t="inlineStr">
        <is>
          <t>Amy Garcia</t>
        </is>
      </c>
      <c r="B13" s="26" t="n">
        <v>1</v>
      </c>
      <c r="C13" s="22" t="n">
        <v>350000</v>
      </c>
      <c r="D13" s="27" t="n">
        <v>36</v>
      </c>
      <c r="E13" s="25" t="inlineStr">
        <is>
          <t>Team lead</t>
        </is>
      </c>
    </row>
    <row r="14">
      <c r="A14" s="25" t="inlineStr">
        <is>
          <t>David Kim</t>
        </is>
      </c>
      <c r="B14" s="26" t="n">
        <v>1</v>
      </c>
      <c r="C14" s="22" t="n">
        <v>220000</v>
      </c>
      <c r="D14" s="27" t="n">
        <v>12</v>
      </c>
      <c r="E14" s="25" t="inlineStr">
        <is>
          <t>Mid-market</t>
        </is>
      </c>
    </row>
    <row r="15">
      <c r="A15" s="25" t="inlineStr">
        <is>
          <t>Rachel Brown</t>
        </is>
      </c>
      <c r="B15" s="26" t="n">
        <v>0.5</v>
      </c>
      <c r="C15" s="22" t="n">
        <v>150000</v>
      </c>
      <c r="D15" s="27" t="n">
        <v>2</v>
      </c>
      <c r="E15" s="25" t="inlineStr">
        <is>
          <t>New hire</t>
        </is>
      </c>
    </row>
    <row r="16">
      <c r="A16" s="25" t="inlineStr">
        <is>
          <t>James Wilson</t>
        </is>
      </c>
      <c r="B16" s="26" t="n">
        <v>1</v>
      </c>
      <c r="C16" s="22" t="n">
        <v>260000</v>
      </c>
      <c r="D16" s="27" t="n">
        <v>15</v>
      </c>
      <c r="E16" s="25" t="inlineStr">
        <is>
          <t>Growing territory</t>
        </is>
      </c>
    </row>
    <row r="17">
      <c r="A17" s="28" t="n"/>
      <c r="B17" s="28" t="n"/>
      <c r="C17" s="28" t="n"/>
      <c r="D17" s="28" t="n"/>
      <c r="E17" s="28" t="n"/>
    </row>
    <row r="18">
      <c r="A18" s="29" t="n"/>
      <c r="B18" s="29" t="n"/>
      <c r="C18" s="29" t="n"/>
      <c r="D18" s="29" t="n"/>
      <c r="E18" s="29" t="n"/>
    </row>
    <row r="19">
      <c r="A19" s="28" t="n"/>
      <c r="B19" s="28" t="n"/>
      <c r="C19" s="28" t="n"/>
      <c r="D19" s="28" t="n"/>
      <c r="E19" s="28" t="n"/>
    </row>
    <row r="20">
      <c r="A20" s="29" t="n"/>
      <c r="B20" s="29" t="n"/>
      <c r="C20" s="29" t="n"/>
      <c r="D20" s="29" t="n"/>
      <c r="E20" s="29" t="n"/>
    </row>
  </sheetData>
  <mergeCells count="2">
    <mergeCell ref="A1:E1"/>
    <mergeCell ref="A7:E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H56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  <col width="16" customWidth="1" min="5" max="5"/>
    <col width="14" customWidth="1" min="6" max="6"/>
    <col width="14" customWidth="1" min="7" max="7"/>
    <col width="14" customWidth="1" min="8" max="8"/>
    <col width="16" customWidth="1" min="9" max="9"/>
    <col width="16" customWidth="1" min="10" max="10"/>
  </cols>
  <sheetData>
    <row r="1" ht="28" customHeight="1">
      <c r="A1" s="30" t="inlineStr">
        <is>
          <t xml:space="preserve">  CALCULATIONS — do NOT edit</t>
        </is>
      </c>
      <c r="B1" s="31" t="n"/>
      <c r="C1" s="31" t="n"/>
      <c r="D1" s="31" t="n"/>
      <c r="E1" s="31" t="n"/>
      <c r="F1" s="31" t="n"/>
      <c r="G1" s="31" t="n"/>
      <c r="H1" s="31" t="n"/>
    </row>
    <row r="3" ht="28" customHeight="1">
      <c r="A3" s="16" t="inlineStr">
        <is>
          <t xml:space="preserve">  ACTIVITY-TO-REVENUE CHAIN</t>
        </is>
      </c>
      <c r="B3" s="17" t="n"/>
      <c r="C3" s="17" t="n"/>
      <c r="D3" s="17" t="n"/>
      <c r="E3" s="17" t="n"/>
      <c r="F3" s="17" t="n"/>
      <c r="G3" s="17" t="n"/>
      <c r="H3" s="17" t="n"/>
    </row>
    <row r="5" ht="28" customHeight="1">
      <c r="A5" s="32" t="inlineStr">
        <is>
          <t>New Business Target</t>
        </is>
      </c>
      <c r="B5" s="33">
        <f>INPUT!B5</f>
        <v/>
      </c>
    </row>
    <row r="6" ht="28" customHeight="1">
      <c r="A6" s="32" t="inlineStr">
        <is>
          <t>Deals Needed (annual)</t>
        </is>
      </c>
      <c r="B6" s="34">
        <f>IFERROR(ROUNDUP(B5/CONFIG!B8,0),0)</f>
        <v/>
      </c>
    </row>
    <row r="7" ht="28" customHeight="1">
      <c r="A7" s="32" t="inlineStr">
        <is>
          <t>Deals Per Month</t>
        </is>
      </c>
      <c r="B7" s="34">
        <f>IFERROR(ROUNDUP(B6/12,0),0)</f>
        <v/>
      </c>
    </row>
    <row r="8" ht="28" customHeight="1">
      <c r="A8" s="32" t="inlineStr">
        <is>
          <t>Proposals Needed (annual)</t>
        </is>
      </c>
      <c r="B8" s="34">
        <f>IFERROR(ROUNDUP(B6/CONFIG!B7,0),0)</f>
        <v/>
      </c>
    </row>
    <row r="9" ht="28" customHeight="1">
      <c r="A9" s="32" t="inlineStr">
        <is>
          <t>Meetings Needed (annual)</t>
        </is>
      </c>
      <c r="B9" s="34">
        <f>IFERROR(ROUNDUP(B8/CONFIG!B6,0),0)</f>
        <v/>
      </c>
    </row>
    <row r="10" ht="28" customHeight="1">
      <c r="A10" s="32" t="inlineStr">
        <is>
          <t>Calls Needed (annual)</t>
        </is>
      </c>
      <c r="B10" s="34">
        <f>IFERROR(ROUNDUP(B9/CONFIG!B5,0),0)</f>
        <v/>
      </c>
    </row>
    <row r="11" ht="28" customHeight="1">
      <c r="A11" s="32" t="inlineStr">
        <is>
          <t>Pipeline Value Needed</t>
        </is>
      </c>
      <c r="B11" s="33">
        <f>B5*CONFIG!B10</f>
        <v/>
      </c>
    </row>
    <row r="13" ht="28" customHeight="1">
      <c r="A13" s="35" t="inlineStr">
        <is>
          <t xml:space="preserve">  PER-REP QUOTAS &amp; ACTIVITIES</t>
        </is>
      </c>
      <c r="B13" s="36" t="n"/>
      <c r="C13" s="36" t="n"/>
      <c r="D13" s="36" t="n"/>
      <c r="E13" s="36" t="n"/>
      <c r="F13" s="36" t="n"/>
      <c r="G13" s="36" t="n"/>
      <c r="H13" s="36" t="n"/>
    </row>
    <row r="14" ht="28" customHeight="1">
      <c r="A14" s="37" t="inlineStr">
        <is>
          <t>Rep</t>
        </is>
      </c>
      <c r="B14" s="37" t="inlineStr">
        <is>
          <t>Adj. Capacity</t>
        </is>
      </c>
      <c r="C14" s="37" t="inlineStr">
        <is>
          <t>Annual Quota</t>
        </is>
      </c>
      <c r="D14" s="37" t="inlineStr">
        <is>
          <t>Monthly Quota</t>
        </is>
      </c>
      <c r="E14" s="37" t="inlineStr">
        <is>
          <t>Deals/Month</t>
        </is>
      </c>
      <c r="F14" s="37" t="inlineStr">
        <is>
          <t>Calls/Day</t>
        </is>
      </c>
      <c r="G14" s="37" t="inlineStr">
        <is>
          <t>Meetings/Week</t>
        </is>
      </c>
      <c r="H14" s="37" t="inlineStr">
        <is>
          <t>Proposals/Month</t>
        </is>
      </c>
    </row>
    <row r="15">
      <c r="A15" s="38">
        <f>INPUT!A9</f>
        <v/>
      </c>
      <c r="B15" s="39">
        <f>IF(INPUT!D9&lt;CONFIG!B11,INPUT!B9*CONFIG!B12,INPUT!B9)</f>
        <v/>
      </c>
      <c r="C15" s="33">
        <f>IFERROR(INPUT!B5*B15/SUM(B15:B26),0)</f>
        <v/>
      </c>
      <c r="D15" s="23">
        <f>C15/12</f>
        <v/>
      </c>
      <c r="E15" s="40">
        <f>IFERROR(ROUNDUP(D15/CONFIG!B8,0),0)</f>
        <v/>
      </c>
      <c r="F15" s="40">
        <f>IFERROR(ROUNDUP(E15/(CONFIG!B7*CONFIG!B6*CONFIG!B5*CONFIG!B3),0),0)</f>
        <v/>
      </c>
      <c r="G15" s="40">
        <f>IFERROR(ROUNDUP(E15/(CONFIG!B7*CONFIG!B6*CONFIG!B4),0),0)</f>
        <v/>
      </c>
      <c r="H15" s="40">
        <f>IFERROR(ROUNDUP(E15/CONFIG!B7,0),0)</f>
        <v/>
      </c>
    </row>
    <row r="16">
      <c r="A16" s="38">
        <f>INPUT!A10</f>
        <v/>
      </c>
      <c r="B16" s="39">
        <f>IF(INPUT!D10&lt;CONFIG!B11,INPUT!B10*CONFIG!B12,INPUT!B10)</f>
        <v/>
      </c>
      <c r="C16" s="33">
        <f>IFERROR(INPUT!B5*B16/SUM(B15:B26),0)</f>
        <v/>
      </c>
      <c r="D16" s="23">
        <f>C16/12</f>
        <v/>
      </c>
      <c r="E16" s="40">
        <f>IFERROR(ROUNDUP(D16/CONFIG!B8,0),0)</f>
        <v/>
      </c>
      <c r="F16" s="40">
        <f>IFERROR(ROUNDUP(E16/(CONFIG!B7*CONFIG!B6*CONFIG!B5*CONFIG!B3),0),0)</f>
        <v/>
      </c>
      <c r="G16" s="40">
        <f>IFERROR(ROUNDUP(E16/(CONFIG!B7*CONFIG!B6*CONFIG!B4),0),0)</f>
        <v/>
      </c>
      <c r="H16" s="40">
        <f>IFERROR(ROUNDUP(E16/CONFIG!B7,0),0)</f>
        <v/>
      </c>
    </row>
    <row r="17">
      <c r="A17" s="38">
        <f>INPUT!A11</f>
        <v/>
      </c>
      <c r="B17" s="39">
        <f>IF(INPUT!D11&lt;CONFIG!B11,INPUT!B11*CONFIG!B12,INPUT!B11)</f>
        <v/>
      </c>
      <c r="C17" s="33">
        <f>IFERROR(INPUT!B5*B17/SUM(B15:B26),0)</f>
        <v/>
      </c>
      <c r="D17" s="23">
        <f>C17/12</f>
        <v/>
      </c>
      <c r="E17" s="40">
        <f>IFERROR(ROUNDUP(D17/CONFIG!B8,0),0)</f>
        <v/>
      </c>
      <c r="F17" s="40">
        <f>IFERROR(ROUNDUP(E17/(CONFIG!B7*CONFIG!B6*CONFIG!B5*CONFIG!B3),0),0)</f>
        <v/>
      </c>
      <c r="G17" s="40">
        <f>IFERROR(ROUNDUP(E17/(CONFIG!B7*CONFIG!B6*CONFIG!B4),0),0)</f>
        <v/>
      </c>
      <c r="H17" s="40">
        <f>IFERROR(ROUNDUP(E17/CONFIG!B7,0),0)</f>
        <v/>
      </c>
    </row>
    <row r="18">
      <c r="A18" s="38">
        <f>INPUT!A12</f>
        <v/>
      </c>
      <c r="B18" s="39">
        <f>IF(INPUT!D12&lt;CONFIG!B11,INPUT!B12*CONFIG!B12,INPUT!B12)</f>
        <v/>
      </c>
      <c r="C18" s="33">
        <f>IFERROR(INPUT!B5*B18/SUM(B15:B26),0)</f>
        <v/>
      </c>
      <c r="D18" s="23">
        <f>C18/12</f>
        <v/>
      </c>
      <c r="E18" s="40">
        <f>IFERROR(ROUNDUP(D18/CONFIG!B8,0),0)</f>
        <v/>
      </c>
      <c r="F18" s="40">
        <f>IFERROR(ROUNDUP(E18/(CONFIG!B7*CONFIG!B6*CONFIG!B5*CONFIG!B3),0),0)</f>
        <v/>
      </c>
      <c r="G18" s="40">
        <f>IFERROR(ROUNDUP(E18/(CONFIG!B7*CONFIG!B6*CONFIG!B4),0),0)</f>
        <v/>
      </c>
      <c r="H18" s="40">
        <f>IFERROR(ROUNDUP(E18/CONFIG!B7,0),0)</f>
        <v/>
      </c>
    </row>
    <row r="19">
      <c r="A19" s="38">
        <f>INPUT!A13</f>
        <v/>
      </c>
      <c r="B19" s="39">
        <f>IF(INPUT!D13&lt;CONFIG!B11,INPUT!B13*CONFIG!B12,INPUT!B13)</f>
        <v/>
      </c>
      <c r="C19" s="33">
        <f>IFERROR(INPUT!B5*B19/SUM(B15:B26),0)</f>
        <v/>
      </c>
      <c r="D19" s="23">
        <f>C19/12</f>
        <v/>
      </c>
      <c r="E19" s="40">
        <f>IFERROR(ROUNDUP(D19/CONFIG!B8,0),0)</f>
        <v/>
      </c>
      <c r="F19" s="40">
        <f>IFERROR(ROUNDUP(E19/(CONFIG!B7*CONFIG!B6*CONFIG!B5*CONFIG!B3),0),0)</f>
        <v/>
      </c>
      <c r="G19" s="40">
        <f>IFERROR(ROUNDUP(E19/(CONFIG!B7*CONFIG!B6*CONFIG!B4),0),0)</f>
        <v/>
      </c>
      <c r="H19" s="40">
        <f>IFERROR(ROUNDUP(E19/CONFIG!B7,0),0)</f>
        <v/>
      </c>
    </row>
    <row r="20">
      <c r="A20" s="38">
        <f>INPUT!A14</f>
        <v/>
      </c>
      <c r="B20" s="39">
        <f>IF(INPUT!D14&lt;CONFIG!B11,INPUT!B14*CONFIG!B12,INPUT!B14)</f>
        <v/>
      </c>
      <c r="C20" s="33">
        <f>IFERROR(INPUT!B5*B20/SUM(B15:B26),0)</f>
        <v/>
      </c>
      <c r="D20" s="23">
        <f>C20/12</f>
        <v/>
      </c>
      <c r="E20" s="40">
        <f>IFERROR(ROUNDUP(D20/CONFIG!B8,0),0)</f>
        <v/>
      </c>
      <c r="F20" s="40">
        <f>IFERROR(ROUNDUP(E20/(CONFIG!B7*CONFIG!B6*CONFIG!B5*CONFIG!B3),0),0)</f>
        <v/>
      </c>
      <c r="G20" s="40">
        <f>IFERROR(ROUNDUP(E20/(CONFIG!B7*CONFIG!B6*CONFIG!B4),0),0)</f>
        <v/>
      </c>
      <c r="H20" s="40">
        <f>IFERROR(ROUNDUP(E20/CONFIG!B7,0),0)</f>
        <v/>
      </c>
    </row>
    <row r="21">
      <c r="A21" s="38">
        <f>INPUT!A15</f>
        <v/>
      </c>
      <c r="B21" s="39">
        <f>IF(INPUT!D15&lt;CONFIG!B11,INPUT!B15*CONFIG!B12,INPUT!B15)</f>
        <v/>
      </c>
      <c r="C21" s="33">
        <f>IFERROR(INPUT!B5*B21/SUM(B15:B26),0)</f>
        <v/>
      </c>
      <c r="D21" s="23">
        <f>C21/12</f>
        <v/>
      </c>
      <c r="E21" s="40">
        <f>IFERROR(ROUNDUP(D21/CONFIG!B8,0),0)</f>
        <v/>
      </c>
      <c r="F21" s="40">
        <f>IFERROR(ROUNDUP(E21/(CONFIG!B7*CONFIG!B6*CONFIG!B5*CONFIG!B3),0),0)</f>
        <v/>
      </c>
      <c r="G21" s="40">
        <f>IFERROR(ROUNDUP(E21/(CONFIG!B7*CONFIG!B6*CONFIG!B4),0),0)</f>
        <v/>
      </c>
      <c r="H21" s="40">
        <f>IFERROR(ROUNDUP(E21/CONFIG!B7,0),0)</f>
        <v/>
      </c>
    </row>
    <row r="22">
      <c r="A22" s="38">
        <f>INPUT!A16</f>
        <v/>
      </c>
      <c r="B22" s="39">
        <f>IF(INPUT!D16&lt;CONFIG!B11,INPUT!B16*CONFIG!B12,INPUT!B16)</f>
        <v/>
      </c>
      <c r="C22" s="33">
        <f>IFERROR(INPUT!B5*B22/SUM(B15:B26),0)</f>
        <v/>
      </c>
      <c r="D22" s="23">
        <f>C22/12</f>
        <v/>
      </c>
      <c r="E22" s="40">
        <f>IFERROR(ROUNDUP(D22/CONFIG!B8,0),0)</f>
        <v/>
      </c>
      <c r="F22" s="40">
        <f>IFERROR(ROUNDUP(E22/(CONFIG!B7*CONFIG!B6*CONFIG!B5*CONFIG!B3),0),0)</f>
        <v/>
      </c>
      <c r="G22" s="40">
        <f>IFERROR(ROUNDUP(E22/(CONFIG!B7*CONFIG!B6*CONFIG!B4),0),0)</f>
        <v/>
      </c>
      <c r="H22" s="40">
        <f>IFERROR(ROUNDUP(E22/CONFIG!B7,0),0)</f>
        <v/>
      </c>
    </row>
    <row r="23">
      <c r="A23" s="38">
        <f>INPUT!A17</f>
        <v/>
      </c>
      <c r="B23" s="39">
        <f>IF(INPUT!D17&lt;CONFIG!B11,INPUT!B17*CONFIG!B12,INPUT!B17)</f>
        <v/>
      </c>
      <c r="C23" s="33">
        <f>IFERROR(INPUT!B5*B23/SUM(B15:B26),0)</f>
        <v/>
      </c>
      <c r="D23" s="23">
        <f>C23/12</f>
        <v/>
      </c>
      <c r="E23" s="40">
        <f>IFERROR(ROUNDUP(D23/CONFIG!B8,0),0)</f>
        <v/>
      </c>
      <c r="F23" s="40">
        <f>IFERROR(ROUNDUP(E23/(CONFIG!B7*CONFIG!B6*CONFIG!B5*CONFIG!B3),0),0)</f>
        <v/>
      </c>
      <c r="G23" s="40">
        <f>IFERROR(ROUNDUP(E23/(CONFIG!B7*CONFIG!B6*CONFIG!B4),0),0)</f>
        <v/>
      </c>
      <c r="H23" s="40">
        <f>IFERROR(ROUNDUP(E23/CONFIG!B7,0),0)</f>
        <v/>
      </c>
    </row>
    <row r="24">
      <c r="A24" s="38">
        <f>INPUT!A18</f>
        <v/>
      </c>
      <c r="B24" s="39">
        <f>IF(INPUT!D18&lt;CONFIG!B11,INPUT!B18*CONFIG!B12,INPUT!B18)</f>
        <v/>
      </c>
      <c r="C24" s="33">
        <f>IFERROR(INPUT!B5*B24/SUM(B15:B26),0)</f>
        <v/>
      </c>
      <c r="D24" s="23">
        <f>C24/12</f>
        <v/>
      </c>
      <c r="E24" s="40">
        <f>IFERROR(ROUNDUP(D24/CONFIG!B8,0),0)</f>
        <v/>
      </c>
      <c r="F24" s="40">
        <f>IFERROR(ROUNDUP(E24/(CONFIG!B7*CONFIG!B6*CONFIG!B5*CONFIG!B3),0),0)</f>
        <v/>
      </c>
      <c r="G24" s="40">
        <f>IFERROR(ROUNDUP(E24/(CONFIG!B7*CONFIG!B6*CONFIG!B4),0),0)</f>
        <v/>
      </c>
      <c r="H24" s="40">
        <f>IFERROR(ROUNDUP(E24/CONFIG!B7,0),0)</f>
        <v/>
      </c>
    </row>
    <row r="25">
      <c r="A25" s="38">
        <f>INPUT!A19</f>
        <v/>
      </c>
      <c r="B25" s="39">
        <f>IF(INPUT!D19&lt;CONFIG!B11,INPUT!B19*CONFIG!B12,INPUT!B19)</f>
        <v/>
      </c>
      <c r="C25" s="33">
        <f>IFERROR(INPUT!B5*B25/SUM(B15:B26),0)</f>
        <v/>
      </c>
      <c r="D25" s="23">
        <f>C25/12</f>
        <v/>
      </c>
      <c r="E25" s="40">
        <f>IFERROR(ROUNDUP(D25/CONFIG!B8,0),0)</f>
        <v/>
      </c>
      <c r="F25" s="40">
        <f>IFERROR(ROUNDUP(E25/(CONFIG!B7*CONFIG!B6*CONFIG!B5*CONFIG!B3),0),0)</f>
        <v/>
      </c>
      <c r="G25" s="40">
        <f>IFERROR(ROUNDUP(E25/(CONFIG!B7*CONFIG!B6*CONFIG!B4),0),0)</f>
        <v/>
      </c>
      <c r="H25" s="40">
        <f>IFERROR(ROUNDUP(E25/CONFIG!B7,0),0)</f>
        <v/>
      </c>
    </row>
    <row r="26">
      <c r="A26" s="38">
        <f>INPUT!A20</f>
        <v/>
      </c>
      <c r="B26" s="39">
        <f>IF(INPUT!D20&lt;CONFIG!B11,INPUT!B20*CONFIG!B12,INPUT!B20)</f>
        <v/>
      </c>
      <c r="C26" s="33">
        <f>IFERROR(INPUT!B5*B26/SUM(B15:B26),0)</f>
        <v/>
      </c>
      <c r="D26" s="23">
        <f>C26/12</f>
        <v/>
      </c>
      <c r="E26" s="40">
        <f>IFERROR(ROUNDUP(D26/CONFIG!B8,0),0)</f>
        <v/>
      </c>
      <c r="F26" s="40">
        <f>IFERROR(ROUNDUP(E26/(CONFIG!B7*CONFIG!B6*CONFIG!B5*CONFIG!B3),0),0)</f>
        <v/>
      </c>
      <c r="G26" s="40">
        <f>IFERROR(ROUNDUP(E26/(CONFIG!B7*CONFIG!B6*CONFIG!B4),0),0)</f>
        <v/>
      </c>
      <c r="H26" s="40">
        <f>IFERROR(ROUNDUP(E26/CONFIG!B7,0),0)</f>
        <v/>
      </c>
    </row>
    <row r="28" ht="28" customHeight="1">
      <c r="A28" s="19" t="inlineStr">
        <is>
          <t xml:space="preserve">  MONTHLY TARGETS (SEASONALITY-ADJUSTED)</t>
        </is>
      </c>
      <c r="B28" s="20" t="n"/>
      <c r="C28" s="20" t="n"/>
      <c r="D28" s="20" t="n"/>
      <c r="E28" s="20" t="n"/>
      <c r="F28" s="20" t="n"/>
      <c r="G28" s="20" t="n"/>
      <c r="H28" s="20" t="n"/>
    </row>
    <row r="29" ht="28" customHeight="1">
      <c r="A29" s="37" t="inlineStr">
        <is>
          <t>Month</t>
        </is>
      </c>
      <c r="B29" s="37" t="inlineStr">
        <is>
          <t>Seasonal Index</t>
        </is>
      </c>
      <c r="C29" s="37" t="inlineStr">
        <is>
          <t>Monthly Target</t>
        </is>
      </c>
      <c r="D29" s="37" t="inlineStr">
        <is>
          <t>Deals Needed</t>
        </is>
      </c>
      <c r="E29" s="37" t="inlineStr">
        <is>
          <t>Pipeline Needed</t>
        </is>
      </c>
      <c r="F29" s="37" t="inlineStr">
        <is>
          <t>Calls/Team</t>
        </is>
      </c>
      <c r="G29" s="37" t="inlineStr">
        <is>
          <t>Meetings/Team</t>
        </is>
      </c>
      <c r="H29" s="37" t="inlineStr">
        <is>
          <t>Proposals/Team</t>
        </is>
      </c>
    </row>
    <row r="30">
      <c r="A30" s="32" t="inlineStr">
        <is>
          <t>Jan</t>
        </is>
      </c>
      <c r="B30" s="41">
        <f>CONFIG!B15</f>
        <v/>
      </c>
      <c r="C30" s="33">
        <f>INPUT!B5/12*B30</f>
        <v/>
      </c>
      <c r="D30" s="40">
        <f>IFERROR(ROUNDUP(C30/CONFIG!B8,0),0)</f>
        <v/>
      </c>
      <c r="E30" s="23">
        <f>C30*CONFIG!B10</f>
        <v/>
      </c>
      <c r="F30" s="40">
        <f>IFERROR(ROUNDUP(D30/(CONFIG!B7*CONFIG!B6*CONFIG!B5),0),0)</f>
        <v/>
      </c>
      <c r="G30" s="40">
        <f>IFERROR(ROUNDUP(D30/(CONFIG!B7*CONFIG!B6),0),0)</f>
        <v/>
      </c>
      <c r="H30" s="40">
        <f>IFERROR(ROUNDUP(D30/CONFIG!B7,0),0)</f>
        <v/>
      </c>
    </row>
    <row r="31">
      <c r="A31" s="32" t="inlineStr">
        <is>
          <t>Feb</t>
        </is>
      </c>
      <c r="B31" s="41">
        <f>CONFIG!B16</f>
        <v/>
      </c>
      <c r="C31" s="33">
        <f>INPUT!B5/12*B31</f>
        <v/>
      </c>
      <c r="D31" s="40">
        <f>IFERROR(ROUNDUP(C31/CONFIG!B8,0),0)</f>
        <v/>
      </c>
      <c r="E31" s="23">
        <f>C31*CONFIG!B10</f>
        <v/>
      </c>
      <c r="F31" s="40">
        <f>IFERROR(ROUNDUP(D31/(CONFIG!B7*CONFIG!B6*CONFIG!B5),0),0)</f>
        <v/>
      </c>
      <c r="G31" s="40">
        <f>IFERROR(ROUNDUP(D31/(CONFIG!B7*CONFIG!B6),0),0)</f>
        <v/>
      </c>
      <c r="H31" s="40">
        <f>IFERROR(ROUNDUP(D31/CONFIG!B7,0),0)</f>
        <v/>
      </c>
    </row>
    <row r="32">
      <c r="A32" s="32" t="inlineStr">
        <is>
          <t>Mar</t>
        </is>
      </c>
      <c r="B32" s="41">
        <f>CONFIG!B17</f>
        <v/>
      </c>
      <c r="C32" s="33">
        <f>INPUT!B5/12*B32</f>
        <v/>
      </c>
      <c r="D32" s="40">
        <f>IFERROR(ROUNDUP(C32/CONFIG!B8,0),0)</f>
        <v/>
      </c>
      <c r="E32" s="23">
        <f>C32*CONFIG!B10</f>
        <v/>
      </c>
      <c r="F32" s="40">
        <f>IFERROR(ROUNDUP(D32/(CONFIG!B7*CONFIG!B6*CONFIG!B5),0),0)</f>
        <v/>
      </c>
      <c r="G32" s="40">
        <f>IFERROR(ROUNDUP(D32/(CONFIG!B7*CONFIG!B6),0),0)</f>
        <v/>
      </c>
      <c r="H32" s="40">
        <f>IFERROR(ROUNDUP(D32/CONFIG!B7,0),0)</f>
        <v/>
      </c>
    </row>
    <row r="33">
      <c r="A33" s="32" t="inlineStr">
        <is>
          <t>Apr</t>
        </is>
      </c>
      <c r="B33" s="41">
        <f>CONFIG!B18</f>
        <v/>
      </c>
      <c r="C33" s="33">
        <f>INPUT!B5/12*B33</f>
        <v/>
      </c>
      <c r="D33" s="40">
        <f>IFERROR(ROUNDUP(C33/CONFIG!B8,0),0)</f>
        <v/>
      </c>
      <c r="E33" s="23">
        <f>C33*CONFIG!B10</f>
        <v/>
      </c>
      <c r="F33" s="40">
        <f>IFERROR(ROUNDUP(D33/(CONFIG!B7*CONFIG!B6*CONFIG!B5),0),0)</f>
        <v/>
      </c>
      <c r="G33" s="40">
        <f>IFERROR(ROUNDUP(D33/(CONFIG!B7*CONFIG!B6),0),0)</f>
        <v/>
      </c>
      <c r="H33" s="40">
        <f>IFERROR(ROUNDUP(D33/CONFIG!B7,0),0)</f>
        <v/>
      </c>
    </row>
    <row r="34">
      <c r="A34" s="32" t="inlineStr">
        <is>
          <t>May</t>
        </is>
      </c>
      <c r="B34" s="41">
        <f>CONFIG!B19</f>
        <v/>
      </c>
      <c r="C34" s="33">
        <f>INPUT!B5/12*B34</f>
        <v/>
      </c>
      <c r="D34" s="40">
        <f>IFERROR(ROUNDUP(C34/CONFIG!B8,0),0)</f>
        <v/>
      </c>
      <c r="E34" s="23">
        <f>C34*CONFIG!B10</f>
        <v/>
      </c>
      <c r="F34" s="40">
        <f>IFERROR(ROUNDUP(D34/(CONFIG!B7*CONFIG!B6*CONFIG!B5),0),0)</f>
        <v/>
      </c>
      <c r="G34" s="40">
        <f>IFERROR(ROUNDUP(D34/(CONFIG!B7*CONFIG!B6),0),0)</f>
        <v/>
      </c>
      <c r="H34" s="40">
        <f>IFERROR(ROUNDUP(D34/CONFIG!B7,0),0)</f>
        <v/>
      </c>
    </row>
    <row r="35">
      <c r="A35" s="32" t="inlineStr">
        <is>
          <t>Jun</t>
        </is>
      </c>
      <c r="B35" s="41">
        <f>CONFIG!B20</f>
        <v/>
      </c>
      <c r="C35" s="33">
        <f>INPUT!B5/12*B35</f>
        <v/>
      </c>
      <c r="D35" s="40">
        <f>IFERROR(ROUNDUP(C35/CONFIG!B8,0),0)</f>
        <v/>
      </c>
      <c r="E35" s="23">
        <f>C35*CONFIG!B10</f>
        <v/>
      </c>
      <c r="F35" s="40">
        <f>IFERROR(ROUNDUP(D35/(CONFIG!B7*CONFIG!B6*CONFIG!B5),0),0)</f>
        <v/>
      </c>
      <c r="G35" s="40">
        <f>IFERROR(ROUNDUP(D35/(CONFIG!B7*CONFIG!B6),0),0)</f>
        <v/>
      </c>
      <c r="H35" s="40">
        <f>IFERROR(ROUNDUP(D35/CONFIG!B7,0),0)</f>
        <v/>
      </c>
    </row>
    <row r="36">
      <c r="A36" s="32" t="inlineStr">
        <is>
          <t>Jul</t>
        </is>
      </c>
      <c r="B36" s="41">
        <f>CONFIG!B21</f>
        <v/>
      </c>
      <c r="C36" s="33">
        <f>INPUT!B5/12*B36</f>
        <v/>
      </c>
      <c r="D36" s="40">
        <f>IFERROR(ROUNDUP(C36/CONFIG!B8,0),0)</f>
        <v/>
      </c>
      <c r="E36" s="23">
        <f>C36*CONFIG!B10</f>
        <v/>
      </c>
      <c r="F36" s="40">
        <f>IFERROR(ROUNDUP(D36/(CONFIG!B7*CONFIG!B6*CONFIG!B5),0),0)</f>
        <v/>
      </c>
      <c r="G36" s="40">
        <f>IFERROR(ROUNDUP(D36/(CONFIG!B7*CONFIG!B6),0),0)</f>
        <v/>
      </c>
      <c r="H36" s="40">
        <f>IFERROR(ROUNDUP(D36/CONFIG!B7,0),0)</f>
        <v/>
      </c>
    </row>
    <row r="37">
      <c r="A37" s="32" t="inlineStr">
        <is>
          <t>Aug</t>
        </is>
      </c>
      <c r="B37" s="41">
        <f>CONFIG!B22</f>
        <v/>
      </c>
      <c r="C37" s="33">
        <f>INPUT!B5/12*B37</f>
        <v/>
      </c>
      <c r="D37" s="40">
        <f>IFERROR(ROUNDUP(C37/CONFIG!B8,0),0)</f>
        <v/>
      </c>
      <c r="E37" s="23">
        <f>C37*CONFIG!B10</f>
        <v/>
      </c>
      <c r="F37" s="40">
        <f>IFERROR(ROUNDUP(D37/(CONFIG!B7*CONFIG!B6*CONFIG!B5),0),0)</f>
        <v/>
      </c>
      <c r="G37" s="40">
        <f>IFERROR(ROUNDUP(D37/(CONFIG!B7*CONFIG!B6),0),0)</f>
        <v/>
      </c>
      <c r="H37" s="40">
        <f>IFERROR(ROUNDUP(D37/CONFIG!B7,0),0)</f>
        <v/>
      </c>
    </row>
    <row r="38">
      <c r="A38" s="32" t="inlineStr">
        <is>
          <t>Sep</t>
        </is>
      </c>
      <c r="B38" s="41">
        <f>CONFIG!B23</f>
        <v/>
      </c>
      <c r="C38" s="33">
        <f>INPUT!B5/12*B38</f>
        <v/>
      </c>
      <c r="D38" s="40">
        <f>IFERROR(ROUNDUP(C38/CONFIG!B8,0),0)</f>
        <v/>
      </c>
      <c r="E38" s="23">
        <f>C38*CONFIG!B10</f>
        <v/>
      </c>
      <c r="F38" s="40">
        <f>IFERROR(ROUNDUP(D38/(CONFIG!B7*CONFIG!B6*CONFIG!B5),0),0)</f>
        <v/>
      </c>
      <c r="G38" s="40">
        <f>IFERROR(ROUNDUP(D38/(CONFIG!B7*CONFIG!B6),0),0)</f>
        <v/>
      </c>
      <c r="H38" s="40">
        <f>IFERROR(ROUNDUP(D38/CONFIG!B7,0),0)</f>
        <v/>
      </c>
    </row>
    <row r="39">
      <c r="A39" s="32" t="inlineStr">
        <is>
          <t>Oct</t>
        </is>
      </c>
      <c r="B39" s="41">
        <f>CONFIG!B24</f>
        <v/>
      </c>
      <c r="C39" s="33">
        <f>INPUT!B5/12*B39</f>
        <v/>
      </c>
      <c r="D39" s="40">
        <f>IFERROR(ROUNDUP(C39/CONFIG!B8,0),0)</f>
        <v/>
      </c>
      <c r="E39" s="23">
        <f>C39*CONFIG!B10</f>
        <v/>
      </c>
      <c r="F39" s="40">
        <f>IFERROR(ROUNDUP(D39/(CONFIG!B7*CONFIG!B6*CONFIG!B5),0),0)</f>
        <v/>
      </c>
      <c r="G39" s="40">
        <f>IFERROR(ROUNDUP(D39/(CONFIG!B7*CONFIG!B6),0),0)</f>
        <v/>
      </c>
      <c r="H39" s="40">
        <f>IFERROR(ROUNDUP(D39/CONFIG!B7,0),0)</f>
        <v/>
      </c>
    </row>
    <row r="40">
      <c r="A40" s="32" t="inlineStr">
        <is>
          <t>Nov</t>
        </is>
      </c>
      <c r="B40" s="41">
        <f>CONFIG!B25</f>
        <v/>
      </c>
      <c r="C40" s="33">
        <f>INPUT!B5/12*B40</f>
        <v/>
      </c>
      <c r="D40" s="40">
        <f>IFERROR(ROUNDUP(C40/CONFIG!B8,0),0)</f>
        <v/>
      </c>
      <c r="E40" s="23">
        <f>C40*CONFIG!B10</f>
        <v/>
      </c>
      <c r="F40" s="40">
        <f>IFERROR(ROUNDUP(D40/(CONFIG!B7*CONFIG!B6*CONFIG!B5),0),0)</f>
        <v/>
      </c>
      <c r="G40" s="40">
        <f>IFERROR(ROUNDUP(D40/(CONFIG!B7*CONFIG!B6),0),0)</f>
        <v/>
      </c>
      <c r="H40" s="40">
        <f>IFERROR(ROUNDUP(D40/CONFIG!B7,0),0)</f>
        <v/>
      </c>
    </row>
    <row r="41">
      <c r="A41" s="32" t="inlineStr">
        <is>
          <t>Dec</t>
        </is>
      </c>
      <c r="B41" s="41">
        <f>CONFIG!B26</f>
        <v/>
      </c>
      <c r="C41" s="33">
        <f>INPUT!B5/12*B41</f>
        <v/>
      </c>
      <c r="D41" s="40">
        <f>IFERROR(ROUNDUP(C41/CONFIG!B8,0),0)</f>
        <v/>
      </c>
      <c r="E41" s="23">
        <f>C41*CONFIG!B10</f>
        <v/>
      </c>
      <c r="F41" s="40">
        <f>IFERROR(ROUNDUP(D41/(CONFIG!B7*CONFIG!B6*CONFIG!B5),0),0)</f>
        <v/>
      </c>
      <c r="G41" s="40">
        <f>IFERROR(ROUNDUP(D41/(CONFIG!B7*CONFIG!B6),0),0)</f>
        <v/>
      </c>
      <c r="H41" s="40">
        <f>IFERROR(ROUNDUP(D41/CONFIG!B7,0),0)</f>
        <v/>
      </c>
    </row>
    <row r="43" ht="28" customHeight="1">
      <c r="A43" s="42" t="inlineStr">
        <is>
          <t xml:space="preserve">  SUMMARY METRICS</t>
        </is>
      </c>
      <c r="B43" s="43" t="n"/>
      <c r="C43" s="43" t="n"/>
      <c r="D43" s="43" t="n"/>
      <c r="E43" s="43" t="n"/>
      <c r="F43" s="43" t="n"/>
      <c r="G43" s="43" t="n"/>
      <c r="H43" s="43" t="n"/>
    </row>
    <row r="44" ht="28" customHeight="1">
      <c r="A44" s="32" t="inlineStr">
        <is>
          <t>Total New Business Target</t>
        </is>
      </c>
      <c r="B44" s="33">
        <f>INPUT!B5</f>
        <v/>
      </c>
    </row>
    <row r="45" ht="28" customHeight="1">
      <c r="A45" s="32" t="inlineStr">
        <is>
          <t>Active Reps (capacity-weighted)</t>
        </is>
      </c>
      <c r="B45" s="44">
        <f>SUM(B15:B26)</f>
        <v/>
      </c>
    </row>
    <row r="46" ht="28" customHeight="1">
      <c r="A46" s="32" t="inlineStr">
        <is>
          <t>Avg Quota Per Rep</t>
        </is>
      </c>
      <c r="B46" s="33">
        <f>IFERROR(AVERAGEIF(C15:C26,"&gt;0"),0)</f>
        <v/>
      </c>
    </row>
    <row r="47" ht="28" customHeight="1">
      <c r="A47" s="32" t="inlineStr">
        <is>
          <t>Total Deals Needed (annual)</t>
        </is>
      </c>
      <c r="B47" s="34">
        <f>B6</f>
        <v/>
      </c>
    </row>
    <row r="48" ht="28" customHeight="1">
      <c r="A48" s="32" t="inlineStr">
        <is>
          <t>Total Pipeline Needed</t>
        </is>
      </c>
      <c r="B48" s="33">
        <f>B11</f>
        <v/>
      </c>
    </row>
    <row r="49" ht="28" customHeight="1">
      <c r="A49" s="32" t="inlineStr">
        <is>
          <t>Avg Calls Per Rep Per Day</t>
        </is>
      </c>
      <c r="B49" s="44">
        <f>IFERROR(AVERAGEIF(F15:F26,"&gt;0"),0)</f>
        <v/>
      </c>
    </row>
    <row r="50" ht="28" customHeight="1">
      <c r="A50" s="32" t="inlineStr">
        <is>
          <t>Avg Meetings Per Rep Per Week</t>
        </is>
      </c>
      <c r="B50" s="44">
        <f>IFERROR(AVERAGEIF(G15:G26,"&gt;0"),0)</f>
        <v/>
      </c>
    </row>
    <row r="51" ht="28" customHeight="1">
      <c r="A51" s="32" t="inlineStr">
        <is>
          <t>Capacity Gap</t>
        </is>
      </c>
      <c r="B51" s="33">
        <f>IF(SUM(C15:C26)&lt;INPUT!B5,INPUT!B5-SUM(C15:C26),0)</f>
        <v/>
      </c>
    </row>
    <row r="52" ht="28" customHeight="1">
      <c r="A52" s="32" t="inlineStr">
        <is>
          <t>Additional Reps Needed</t>
        </is>
      </c>
      <c r="B52" s="34">
        <f>IFERROR(IF(B51&gt;0,ROUNDUP(B51/B46,0),0),0)</f>
        <v/>
      </c>
    </row>
    <row r="53" ht="28" customHeight="1">
      <c r="A53" s="32" t="inlineStr">
        <is>
          <t>Highest Monthly Target</t>
        </is>
      </c>
      <c r="B53" s="33">
        <f>MAX(C30:C41)</f>
        <v/>
      </c>
    </row>
    <row r="54" ht="28" customHeight="1">
      <c r="A54" s="32" t="inlineStr">
        <is>
          <t>Lowest Monthly Target</t>
        </is>
      </c>
      <c r="B54" s="33">
        <f>MIN(C30:C41)</f>
        <v/>
      </c>
    </row>
    <row r="55" ht="28" customHeight="1">
      <c r="A55" s="32" t="inlineStr">
        <is>
          <t>Annual Calls Needed (team)</t>
        </is>
      </c>
      <c r="B55" s="34">
        <f>SUM(F30:F41)</f>
        <v/>
      </c>
    </row>
    <row r="56" ht="28" customHeight="1">
      <c r="A56" s="32" t="inlineStr">
        <is>
          <t>Annual Meetings Needed (team)</t>
        </is>
      </c>
      <c r="B56" s="34">
        <f>SUM(G30:G41)</f>
        <v/>
      </c>
    </row>
  </sheetData>
  <mergeCells count="5">
    <mergeCell ref="A3:H3"/>
    <mergeCell ref="A43:H43"/>
    <mergeCell ref="A28:H28"/>
    <mergeCell ref="A13:H13"/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4" customWidth="1" min="3" max="3"/>
    <col width="30" customWidth="1" min="4" max="4"/>
    <col width="22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5" t="inlineStr">
        <is>
          <t>SALES TARGET PLAN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6" t="inlineStr">
        <is>
          <t xml:space="preserve">  TARGET OVERVIEW</t>
        </is>
      </c>
      <c r="B4" s="17" t="n"/>
      <c r="C4" s="17" t="n"/>
      <c r="D4" s="17" t="n"/>
      <c r="E4" s="17" t="n"/>
    </row>
    <row r="5" ht="32" customHeight="1">
      <c r="A5" s="21" t="inlineStr">
        <is>
          <t>Annual Revenue Target</t>
        </is>
      </c>
      <c r="B5" s="46">
        <f>INPUT!B3</f>
        <v/>
      </c>
    </row>
    <row r="6" ht="32" customHeight="1">
      <c r="A6" s="21" t="inlineStr">
        <is>
          <t>Existing Recurring Revenue</t>
        </is>
      </c>
      <c r="B6" s="46">
        <f>INPUT!B4</f>
        <v/>
      </c>
    </row>
    <row r="7" ht="32" customHeight="1">
      <c r="A7" s="21" t="inlineStr">
        <is>
          <t>New Business Required</t>
        </is>
      </c>
      <c r="B7" s="47">
        <f>INPUT!B5</f>
        <v/>
      </c>
    </row>
    <row r="8" ht="32" customHeight="1">
      <c r="A8" s="21" t="inlineStr">
        <is>
          <t>Deals Needed (annual)</t>
        </is>
      </c>
      <c r="B8" s="48">
        <f>LOGIC!B6</f>
        <v/>
      </c>
    </row>
    <row r="9" ht="32" customHeight="1">
      <c r="A9" s="21" t="inlineStr">
        <is>
          <t>Pipeline Coverage Needed</t>
        </is>
      </c>
      <c r="B9" s="46">
        <f>LOGIC!B48</f>
        <v/>
      </c>
    </row>
    <row r="11" ht="28" customHeight="1">
      <c r="A11" s="19" t="inlineStr">
        <is>
          <t xml:space="preserve">  TEAM CAPACITY</t>
        </is>
      </c>
      <c r="B11" s="20" t="n"/>
      <c r="C11" s="20" t="n"/>
      <c r="D11" s="20" t="n"/>
      <c r="E11" s="20" t="n"/>
    </row>
    <row r="12" ht="32" customHeight="1">
      <c r="A12" s="21" t="inlineStr">
        <is>
          <t>Active Reps (weighted)</t>
        </is>
      </c>
      <c r="B12" s="49">
        <f>LOGIC!B45</f>
        <v/>
      </c>
    </row>
    <row r="13" ht="32" customHeight="1">
      <c r="A13" s="21" t="inlineStr">
        <is>
          <t>Avg Quota Per Rep</t>
        </is>
      </c>
      <c r="B13" s="46">
        <f>LOGIC!B46</f>
        <v/>
      </c>
    </row>
    <row r="14" ht="32" customHeight="1">
      <c r="A14" s="21" t="inlineStr">
        <is>
          <t>Avg Calls Per Rep/Day</t>
        </is>
      </c>
      <c r="B14" s="49">
        <f>LOGIC!B49</f>
        <v/>
      </c>
    </row>
    <row r="15" ht="32" customHeight="1">
      <c r="A15" s="21" t="inlineStr">
        <is>
          <t>Avg Meetings Per Rep/Week</t>
        </is>
      </c>
      <c r="B15" s="49">
        <f>LOGIC!B50</f>
        <v/>
      </c>
    </row>
    <row r="16" ht="32" customHeight="1">
      <c r="A16" s="21" t="inlineStr">
        <is>
          <t>Capacity Gap ($)</t>
        </is>
      </c>
      <c r="B16" s="46">
        <f>LOGIC!B51</f>
        <v/>
      </c>
    </row>
    <row r="17" ht="32" customHeight="1">
      <c r="A17" s="21" t="inlineStr">
        <is>
          <t>Additional Reps Needed</t>
        </is>
      </c>
      <c r="B17" s="48">
        <f>LOGIC!B52</f>
        <v/>
      </c>
    </row>
    <row r="19" ht="28" customHeight="1">
      <c r="A19" s="42" t="inlineStr">
        <is>
          <t xml:space="preserve">  INDIVIDUAL TARGETS</t>
        </is>
      </c>
      <c r="B19" s="43" t="n"/>
      <c r="C19" s="43" t="n"/>
      <c r="D19" s="43" t="n"/>
      <c r="E19" s="43" t="n"/>
    </row>
    <row r="20" ht="32" customHeight="1">
      <c r="A20" s="24" t="inlineStr">
        <is>
          <t>Rep</t>
        </is>
      </c>
      <c r="B20" s="24" t="inlineStr">
        <is>
          <t>Annual Quota</t>
        </is>
      </c>
      <c r="C20" s="24" t="inlineStr">
        <is>
          <t>Monthly Quota</t>
        </is>
      </c>
      <c r="D20" s="24" t="inlineStr">
        <is>
          <t>Deals/Mo</t>
        </is>
      </c>
      <c r="E20" s="24" t="inlineStr">
        <is>
          <t>Calls/Day</t>
        </is>
      </c>
    </row>
    <row r="21">
      <c r="A21" s="50">
        <f>LOGIC!A15</f>
        <v/>
      </c>
      <c r="B21" s="51">
        <f>LOGIC!C15</f>
        <v/>
      </c>
      <c r="C21" s="51">
        <f>LOGIC!D15</f>
        <v/>
      </c>
      <c r="D21" s="52">
        <f>LOGIC!E15</f>
        <v/>
      </c>
      <c r="E21" s="52">
        <f>LOGIC!F15</f>
        <v/>
      </c>
    </row>
    <row r="22">
      <c r="A22" s="50">
        <f>LOGIC!A16</f>
        <v/>
      </c>
      <c r="B22" s="51">
        <f>LOGIC!C16</f>
        <v/>
      </c>
      <c r="C22" s="51">
        <f>LOGIC!D16</f>
        <v/>
      </c>
      <c r="D22" s="52">
        <f>LOGIC!E16</f>
        <v/>
      </c>
      <c r="E22" s="52">
        <f>LOGIC!F16</f>
        <v/>
      </c>
    </row>
    <row r="23">
      <c r="A23" s="50">
        <f>LOGIC!A17</f>
        <v/>
      </c>
      <c r="B23" s="51">
        <f>LOGIC!C17</f>
        <v/>
      </c>
      <c r="C23" s="51">
        <f>LOGIC!D17</f>
        <v/>
      </c>
      <c r="D23" s="52">
        <f>LOGIC!E17</f>
        <v/>
      </c>
      <c r="E23" s="52">
        <f>LOGIC!F17</f>
        <v/>
      </c>
    </row>
    <row r="24">
      <c r="A24" s="50">
        <f>LOGIC!A18</f>
        <v/>
      </c>
      <c r="B24" s="51">
        <f>LOGIC!C18</f>
        <v/>
      </c>
      <c r="C24" s="51">
        <f>LOGIC!D18</f>
        <v/>
      </c>
      <c r="D24" s="52">
        <f>LOGIC!E18</f>
        <v/>
      </c>
      <c r="E24" s="52">
        <f>LOGIC!F18</f>
        <v/>
      </c>
    </row>
    <row r="25">
      <c r="A25" s="50">
        <f>LOGIC!A19</f>
        <v/>
      </c>
      <c r="B25" s="51">
        <f>LOGIC!C19</f>
        <v/>
      </c>
      <c r="C25" s="51">
        <f>LOGIC!D19</f>
        <v/>
      </c>
      <c r="D25" s="52">
        <f>LOGIC!E19</f>
        <v/>
      </c>
      <c r="E25" s="52">
        <f>LOGIC!F19</f>
        <v/>
      </c>
    </row>
    <row r="26">
      <c r="A26" s="50">
        <f>LOGIC!A20</f>
        <v/>
      </c>
      <c r="B26" s="51">
        <f>LOGIC!C20</f>
        <v/>
      </c>
      <c r="C26" s="51">
        <f>LOGIC!D20</f>
        <v/>
      </c>
      <c r="D26" s="52">
        <f>LOGIC!E20</f>
        <v/>
      </c>
      <c r="E26" s="52">
        <f>LOGIC!F20</f>
        <v/>
      </c>
    </row>
    <row r="27">
      <c r="A27" s="50">
        <f>LOGIC!A21</f>
        <v/>
      </c>
      <c r="B27" s="51">
        <f>LOGIC!C21</f>
        <v/>
      </c>
      <c r="C27" s="51">
        <f>LOGIC!D21</f>
        <v/>
      </c>
      <c r="D27" s="52">
        <f>LOGIC!E21</f>
        <v/>
      </c>
      <c r="E27" s="52">
        <f>LOGIC!F21</f>
        <v/>
      </c>
    </row>
    <row r="28">
      <c r="A28" s="50">
        <f>LOGIC!A22</f>
        <v/>
      </c>
      <c r="B28" s="51">
        <f>LOGIC!C22</f>
        <v/>
      </c>
      <c r="C28" s="51">
        <f>LOGIC!D22</f>
        <v/>
      </c>
      <c r="D28" s="52">
        <f>LOGIC!E22</f>
        <v/>
      </c>
      <c r="E28" s="52">
        <f>LOGIC!F22</f>
        <v/>
      </c>
    </row>
    <row r="29">
      <c r="A29" s="50">
        <f>LOGIC!A23</f>
        <v/>
      </c>
      <c r="B29" s="51">
        <f>LOGIC!C23</f>
        <v/>
      </c>
      <c r="C29" s="51">
        <f>LOGIC!D23</f>
        <v/>
      </c>
      <c r="D29" s="52">
        <f>LOGIC!E23</f>
        <v/>
      </c>
      <c r="E29" s="52">
        <f>LOGIC!F23</f>
        <v/>
      </c>
    </row>
    <row r="30">
      <c r="A30" s="50">
        <f>LOGIC!A24</f>
        <v/>
      </c>
      <c r="B30" s="51">
        <f>LOGIC!C24</f>
        <v/>
      </c>
      <c r="C30" s="51">
        <f>LOGIC!D24</f>
        <v/>
      </c>
      <c r="D30" s="52">
        <f>LOGIC!E24</f>
        <v/>
      </c>
      <c r="E30" s="52">
        <f>LOGIC!F24</f>
        <v/>
      </c>
    </row>
    <row r="31">
      <c r="A31" s="50">
        <f>LOGIC!A25</f>
        <v/>
      </c>
      <c r="B31" s="51">
        <f>LOGIC!C25</f>
        <v/>
      </c>
      <c r="C31" s="51">
        <f>LOGIC!D25</f>
        <v/>
      </c>
      <c r="D31" s="52">
        <f>LOGIC!E25</f>
        <v/>
      </c>
      <c r="E31" s="52">
        <f>LOGIC!F25</f>
        <v/>
      </c>
    </row>
    <row r="32">
      <c r="A32" s="50">
        <f>LOGIC!A26</f>
        <v/>
      </c>
      <c r="B32" s="51">
        <f>LOGIC!C26</f>
        <v/>
      </c>
      <c r="C32" s="51">
        <f>LOGIC!D26</f>
        <v/>
      </c>
      <c r="D32" s="52">
        <f>LOGIC!E26</f>
        <v/>
      </c>
      <c r="E32" s="52">
        <f>LOGIC!F26</f>
        <v/>
      </c>
    </row>
    <row r="34" ht="28" customHeight="1">
      <c r="A34" s="35" t="inlineStr">
        <is>
          <t xml:space="preserve">  MONTHLY TARGETS</t>
        </is>
      </c>
      <c r="B34" s="36" t="n"/>
      <c r="C34" s="36" t="n"/>
      <c r="D34" s="36" t="n"/>
      <c r="E34" s="36" t="n"/>
    </row>
    <row r="35" ht="32" customHeight="1">
      <c r="A35" s="24" t="inlineStr">
        <is>
          <t>Month</t>
        </is>
      </c>
      <c r="B35" s="24" t="inlineStr">
        <is>
          <t>Target ($)</t>
        </is>
      </c>
      <c r="C35" s="24" t="inlineStr">
        <is>
          <t>Deals</t>
        </is>
      </c>
      <c r="D35" s="24" t="inlineStr">
        <is>
          <t>Pipeline Needed</t>
        </is>
      </c>
      <c r="E35" s="24" t="inlineStr">
        <is>
          <t>Seasonal Adj</t>
        </is>
      </c>
    </row>
    <row r="36">
      <c r="A36" s="53" t="inlineStr">
        <is>
          <t>Jan</t>
        </is>
      </c>
      <c r="B36" s="54">
        <f>LOGIC!C30</f>
        <v/>
      </c>
      <c r="C36" s="52">
        <f>LOGIC!D30</f>
        <v/>
      </c>
      <c r="D36" s="51">
        <f>LOGIC!E30</f>
        <v/>
      </c>
      <c r="E36" s="55">
        <f>LOGIC!B30</f>
        <v/>
      </c>
    </row>
    <row r="37">
      <c r="A37" s="53" t="inlineStr">
        <is>
          <t>Feb</t>
        </is>
      </c>
      <c r="B37" s="54">
        <f>LOGIC!C31</f>
        <v/>
      </c>
      <c r="C37" s="52">
        <f>LOGIC!D31</f>
        <v/>
      </c>
      <c r="D37" s="51">
        <f>LOGIC!E31</f>
        <v/>
      </c>
      <c r="E37" s="55">
        <f>LOGIC!B31</f>
        <v/>
      </c>
    </row>
    <row r="38">
      <c r="A38" s="53" t="inlineStr">
        <is>
          <t>Mar</t>
        </is>
      </c>
      <c r="B38" s="54">
        <f>LOGIC!C32</f>
        <v/>
      </c>
      <c r="C38" s="52">
        <f>LOGIC!D32</f>
        <v/>
      </c>
      <c r="D38" s="51">
        <f>LOGIC!E32</f>
        <v/>
      </c>
      <c r="E38" s="55">
        <f>LOGIC!B32</f>
        <v/>
      </c>
    </row>
    <row r="39">
      <c r="A39" s="53" t="inlineStr">
        <is>
          <t>Apr</t>
        </is>
      </c>
      <c r="B39" s="54">
        <f>LOGIC!C33</f>
        <v/>
      </c>
      <c r="C39" s="52">
        <f>LOGIC!D33</f>
        <v/>
      </c>
      <c r="D39" s="51">
        <f>LOGIC!E33</f>
        <v/>
      </c>
      <c r="E39" s="55">
        <f>LOGIC!B33</f>
        <v/>
      </c>
    </row>
    <row r="40">
      <c r="A40" s="53" t="inlineStr">
        <is>
          <t>May</t>
        </is>
      </c>
      <c r="B40" s="54">
        <f>LOGIC!C34</f>
        <v/>
      </c>
      <c r="C40" s="52">
        <f>LOGIC!D34</f>
        <v/>
      </c>
      <c r="D40" s="51">
        <f>LOGIC!E34</f>
        <v/>
      </c>
      <c r="E40" s="55">
        <f>LOGIC!B34</f>
        <v/>
      </c>
    </row>
    <row r="41">
      <c r="A41" s="53" t="inlineStr">
        <is>
          <t>Jun</t>
        </is>
      </c>
      <c r="B41" s="54">
        <f>LOGIC!C35</f>
        <v/>
      </c>
      <c r="C41" s="52">
        <f>LOGIC!D35</f>
        <v/>
      </c>
      <c r="D41" s="51">
        <f>LOGIC!E35</f>
        <v/>
      </c>
      <c r="E41" s="55">
        <f>LOGIC!B35</f>
        <v/>
      </c>
    </row>
    <row r="42">
      <c r="A42" s="53" t="inlineStr">
        <is>
          <t>Jul</t>
        </is>
      </c>
      <c r="B42" s="54">
        <f>LOGIC!C36</f>
        <v/>
      </c>
      <c r="C42" s="52">
        <f>LOGIC!D36</f>
        <v/>
      </c>
      <c r="D42" s="51">
        <f>LOGIC!E36</f>
        <v/>
      </c>
      <c r="E42" s="55">
        <f>LOGIC!B36</f>
        <v/>
      </c>
    </row>
    <row r="43">
      <c r="A43" s="53" t="inlineStr">
        <is>
          <t>Aug</t>
        </is>
      </c>
      <c r="B43" s="54">
        <f>LOGIC!C37</f>
        <v/>
      </c>
      <c r="C43" s="52">
        <f>LOGIC!D37</f>
        <v/>
      </c>
      <c r="D43" s="51">
        <f>LOGIC!E37</f>
        <v/>
      </c>
      <c r="E43" s="55">
        <f>LOGIC!B37</f>
        <v/>
      </c>
    </row>
    <row r="44">
      <c r="A44" s="53" t="inlineStr">
        <is>
          <t>Sep</t>
        </is>
      </c>
      <c r="B44" s="54">
        <f>LOGIC!C38</f>
        <v/>
      </c>
      <c r="C44" s="52">
        <f>LOGIC!D38</f>
        <v/>
      </c>
      <c r="D44" s="51">
        <f>LOGIC!E38</f>
        <v/>
      </c>
      <c r="E44" s="55">
        <f>LOGIC!B38</f>
        <v/>
      </c>
    </row>
    <row r="45">
      <c r="A45" s="53" t="inlineStr">
        <is>
          <t>Oct</t>
        </is>
      </c>
      <c r="B45" s="54">
        <f>LOGIC!C39</f>
        <v/>
      </c>
      <c r="C45" s="52">
        <f>LOGIC!D39</f>
        <v/>
      </c>
      <c r="D45" s="51">
        <f>LOGIC!E39</f>
        <v/>
      </c>
      <c r="E45" s="55">
        <f>LOGIC!B39</f>
        <v/>
      </c>
    </row>
    <row r="46">
      <c r="A46" s="53" t="inlineStr">
        <is>
          <t>Nov</t>
        </is>
      </c>
      <c r="B46" s="54">
        <f>LOGIC!C40</f>
        <v/>
      </c>
      <c r="C46" s="52">
        <f>LOGIC!D40</f>
        <v/>
      </c>
      <c r="D46" s="51">
        <f>LOGIC!E40</f>
        <v/>
      </c>
      <c r="E46" s="55">
        <f>LOGIC!B40</f>
        <v/>
      </c>
    </row>
    <row r="47">
      <c r="A47" s="53" t="inlineStr">
        <is>
          <t>Dec</t>
        </is>
      </c>
      <c r="B47" s="54">
        <f>LOGIC!C41</f>
        <v/>
      </c>
      <c r="C47" s="52">
        <f>LOGIC!D41</f>
        <v/>
      </c>
      <c r="D47" s="51">
        <f>LOGIC!E41</f>
        <v/>
      </c>
      <c r="E47" s="55">
        <f>LOGIC!B41</f>
        <v/>
      </c>
    </row>
    <row r="49" ht="24" customHeight="1">
      <c r="A49" s="56" t="inlineStr">
        <is>
          <t>RangeLead.com  |  Premium B2B Lead Data  |  Free Download — rangelead.com/free-tools</t>
        </is>
      </c>
    </row>
  </sheetData>
  <mergeCells count="7">
    <mergeCell ref="A34:E34"/>
    <mergeCell ref="A4:E4"/>
    <mergeCell ref="A2:E2"/>
    <mergeCell ref="A19:E19"/>
    <mergeCell ref="A11:E11"/>
    <mergeCell ref="A49:E49"/>
    <mergeCell ref="A1:E1"/>
  </mergeCells>
  <conditionalFormatting sqref="E36:E47">
    <cfRule type="cellIs" priority="1" operator="greaterThanOrEqual" dxfId="0">
      <formula>1.05</formula>
    </cfRule>
    <cfRule type="cellIs" priority="2" operator="between" dxfId="1">
      <formula>0.9</formula>
      <formula>1.0490000000000002</formula>
    </cfRule>
    <cfRule type="cellIs" priority="3" operator="lessThan" dxfId="2">
      <formula>0.9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2026-02-10T15:45:43Z</dcterms:created>
  <dcterms:modified xmlns:dcterms="http://purl.org/dc/terms/" xmlns:xsi="http://www.w3.org/2001/XMLSchema-instance" xsi:type="dcterms:W3CDTF">2026-02-10T15:45:43Z</dcterms:modified>
</cp:coreProperties>
</file>