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%"/>
    <numFmt numFmtId="166" formatCode="0.000%"/>
    <numFmt numFmtId="167" formatCode="+0.0%;-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10" fontId="7" fillId="10" borderId="1" applyAlignment="1" pivotButton="0" quotePrefix="0" xfId="0">
      <alignment horizontal="center" vertical="center"/>
    </xf>
    <xf numFmtId="10" fontId="10" fillId="10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3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6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/>
    </xf>
    <xf numFmtId="165" fontId="10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7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SALES FUNNEL CONVERSION MODEL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Model your complete sales funnel from visitors to closed deals. Identify conversion bottlenecks, calculate required top-of-funnel volume for revenue targets, and track month-over-month trends.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Stage counts for each month (visitors through closed won)</t>
        </is>
      </c>
    </row>
    <row r="9" ht="22" customHeight="1">
      <c r="A9" s="6" t="inlineStr">
        <is>
          <t xml:space="preserve">  • Average deal value</t>
        </is>
      </c>
    </row>
    <row r="10" ht="22" customHeight="1">
      <c r="A10" s="6" t="inlineStr">
        <is>
          <t xml:space="preserve">  • Target number of closed deals</t>
        </is>
      </c>
    </row>
    <row r="11" ht="22" customHeight="1">
      <c r="A11" s="6" t="inlineStr">
        <is>
          <t xml:space="preserve">  • Historical monthly data (up to 6 months)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Stage-by-stage conversion rates</t>
        </is>
      </c>
    </row>
    <row r="15" ht="22" customHeight="1">
      <c r="A15" s="6" t="inlineStr">
        <is>
          <t xml:space="preserve">  • Cumulative conversion (visitor to close)</t>
        </is>
      </c>
    </row>
    <row r="16" ht="22" customHeight="1">
      <c r="A16" s="6" t="inlineStr">
        <is>
          <t xml:space="preserve">  • Drop-off at each stage</t>
        </is>
      </c>
    </row>
    <row r="17" ht="22" customHeight="1">
      <c r="A17" s="6" t="inlineStr">
        <is>
          <t xml:space="preserve">  • Bottleneck identification</t>
        </is>
      </c>
    </row>
    <row r="18" ht="22" customHeight="1">
      <c r="A18" s="6" t="inlineStr">
        <is>
          <t xml:space="preserve">  • Required top-of-funnel for target</t>
        </is>
      </c>
    </row>
    <row r="19" ht="22" customHeight="1">
      <c r="A19" s="6" t="inlineStr">
        <is>
          <t xml:space="preserve">  • Monthly trend analysis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2:B2"/>
    <mergeCell ref="A5:B5"/>
    <mergeCell ref="A14:B14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Funnel Benchmarks</t>
        </is>
      </c>
      <c r="B1" s="8" t="n"/>
      <c r="C1" s="8" t="n"/>
    </row>
    <row r="3" ht="26" customHeight="1">
      <c r="A3" s="9" t="inlineStr">
        <is>
          <t>Target Closed Deals (monthly)</t>
        </is>
      </c>
      <c r="B3" s="10" t="n">
        <v>20</v>
      </c>
      <c r="C3" s="11" t="inlineStr">
        <is>
          <t>Monthly target for deals won</t>
        </is>
      </c>
    </row>
    <row r="4" ht="26" customHeight="1">
      <c r="A4" s="9" t="inlineStr">
        <is>
          <t>Average Deal Value</t>
        </is>
      </c>
      <c r="B4" s="12" t="n">
        <v>10000</v>
      </c>
      <c r="C4" s="11" t="inlineStr">
        <is>
          <t>Average revenue per closed deal</t>
        </is>
      </c>
    </row>
    <row r="5" ht="26" customHeight="1">
      <c r="A5" s="9" t="inlineStr">
        <is>
          <t>Good Conv Rate (stage-to-stage)</t>
        </is>
      </c>
      <c r="B5" s="13" t="n">
        <v>0.3</v>
      </c>
      <c r="C5" s="11" t="inlineStr">
        <is>
          <t>Green if above this</t>
        </is>
      </c>
    </row>
    <row r="6" ht="26" customHeight="1">
      <c r="A6" s="9" t="inlineStr">
        <is>
          <t>Poor Conv Rate (stage-to-stage)</t>
        </is>
      </c>
      <c r="B6" s="13" t="n">
        <v>0.1</v>
      </c>
      <c r="C6" s="11" t="inlineStr">
        <is>
          <t>Red if below this</t>
        </is>
      </c>
    </row>
    <row r="8" ht="28" customHeight="1">
      <c r="A8" s="14" t="inlineStr">
        <is>
          <t xml:space="preserve">  INDUSTRY BENCHMARKS</t>
        </is>
      </c>
      <c r="B8" s="15" t="n"/>
      <c r="C8" s="15" t="n"/>
    </row>
    <row r="9" ht="26" customHeight="1">
      <c r="A9" s="9" t="inlineStr">
        <is>
          <t>Benchmark: Website Visitors -&gt; Leads Captured</t>
        </is>
      </c>
      <c r="B9" s="13" t="n">
        <v>0.05</v>
      </c>
      <c r="C9" s="11" t="inlineStr">
        <is>
          <t>Industry average conversion</t>
        </is>
      </c>
    </row>
    <row r="10" ht="26" customHeight="1">
      <c r="A10" s="9" t="inlineStr">
        <is>
          <t>Benchmark: Leads Captured -&gt; MQLs (Marketing Qualified)</t>
        </is>
      </c>
      <c r="B10" s="13" t="n">
        <v>0.4</v>
      </c>
      <c r="C10" s="11" t="inlineStr">
        <is>
          <t>Industry average conversion</t>
        </is>
      </c>
    </row>
    <row r="11" ht="26" customHeight="1">
      <c r="A11" s="9" t="inlineStr">
        <is>
          <t>Benchmark: MQLs (Marketing Qualified) -&gt; SQLs (Sales Qualified)</t>
        </is>
      </c>
      <c r="B11" s="13" t="n">
        <v>0.5</v>
      </c>
      <c r="C11" s="11" t="inlineStr">
        <is>
          <t>Industry average conversion</t>
        </is>
      </c>
    </row>
    <row r="12" ht="26" customHeight="1">
      <c r="A12" s="9" t="inlineStr">
        <is>
          <t>Benchmark: SQLs (Sales Qualified) -&gt; Opportunities Created</t>
        </is>
      </c>
      <c r="B12" s="13" t="n">
        <v>0.6</v>
      </c>
      <c r="C12" s="11" t="inlineStr">
        <is>
          <t>Industry average conversion</t>
        </is>
      </c>
    </row>
    <row r="13" ht="26" customHeight="1">
      <c r="A13" s="9" t="inlineStr">
        <is>
          <t>Benchmark: Opportunities Created -&gt; Proposals Sent</t>
        </is>
      </c>
      <c r="B13" s="13" t="n">
        <v>0.5</v>
      </c>
      <c r="C13" s="11" t="inlineStr">
        <is>
          <t>Industry average conversion</t>
        </is>
      </c>
    </row>
    <row r="14" ht="26" customHeight="1">
      <c r="A14" s="9" t="inlineStr">
        <is>
          <t>Benchmark: Proposals Sent -&gt; Negotiations</t>
        </is>
      </c>
      <c r="B14" s="13" t="n">
        <v>0.7</v>
      </c>
      <c r="C14" s="11" t="inlineStr">
        <is>
          <t>Industry average conversion</t>
        </is>
      </c>
    </row>
    <row r="15" ht="26" customHeight="1">
      <c r="A15" s="9" t="inlineStr">
        <is>
          <t>Benchmark: Negotiations -&gt; Closed Won</t>
        </is>
      </c>
      <c r="B15" s="13" t="n">
        <v>0.5</v>
      </c>
      <c r="C15" s="11" t="inlineStr">
        <is>
          <t>Industry average conversion</t>
        </is>
      </c>
    </row>
  </sheetData>
  <mergeCells count="2">
    <mergeCell ref="A1:C1"/>
    <mergeCell ref="A8:C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11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6" t="inlineStr">
        <is>
          <t xml:space="preserve">  FUNNEL DATA — Enter monthly stage counts in yellow cells</t>
        </is>
      </c>
      <c r="B1" s="17" t="n"/>
      <c r="C1" s="17" t="n"/>
      <c r="D1" s="17" t="n"/>
      <c r="E1" s="17" t="n"/>
      <c r="F1" s="17" t="n"/>
      <c r="G1" s="17" t="n"/>
      <c r="H1" s="17" t="n"/>
    </row>
    <row r="3" ht="28" customHeight="1">
      <c r="A3" s="18" t="inlineStr">
        <is>
          <t>Funnel Stage</t>
        </is>
      </c>
      <c r="B3" s="18" t="inlineStr">
        <is>
          <t>Month 1</t>
        </is>
      </c>
      <c r="C3" s="18" t="inlineStr">
        <is>
          <t>Month 2</t>
        </is>
      </c>
      <c r="D3" s="18" t="inlineStr">
        <is>
          <t>Month 3</t>
        </is>
      </c>
      <c r="E3" s="18" t="inlineStr">
        <is>
          <t>Month 4</t>
        </is>
      </c>
      <c r="F3" s="18" t="inlineStr">
        <is>
          <t>Month 5</t>
        </is>
      </c>
      <c r="G3" s="18" t="inlineStr">
        <is>
          <t>Month 6</t>
        </is>
      </c>
    </row>
    <row r="4">
      <c r="A4" s="19" t="inlineStr">
        <is>
          <t>Website Visitors</t>
        </is>
      </c>
      <c r="B4" s="20" t="n">
        <v>10000</v>
      </c>
      <c r="C4" s="20" t="n">
        <v>11000</v>
      </c>
      <c r="D4" s="20" t="n">
        <v>12000</v>
      </c>
      <c r="E4" s="20" t="n">
        <v>11500</v>
      </c>
      <c r="F4" s="20" t="n">
        <v>13000</v>
      </c>
      <c r="G4" s="20" t="n">
        <v>14000</v>
      </c>
    </row>
    <row r="5">
      <c r="A5" s="19" t="inlineStr">
        <is>
          <t>Leads Captured</t>
        </is>
      </c>
      <c r="B5" s="20" t="n">
        <v>500</v>
      </c>
      <c r="C5" s="20" t="n">
        <v>550</v>
      </c>
      <c r="D5" s="20" t="n">
        <v>600</v>
      </c>
      <c r="E5" s="20" t="n">
        <v>575</v>
      </c>
      <c r="F5" s="20" t="n">
        <v>650</v>
      </c>
      <c r="G5" s="20" t="n">
        <v>700</v>
      </c>
    </row>
    <row r="6">
      <c r="A6" s="19" t="inlineStr">
        <is>
          <t>MQLs (Marketing Qualified)</t>
        </is>
      </c>
      <c r="B6" s="20" t="n">
        <v>200</v>
      </c>
      <c r="C6" s="20" t="n">
        <v>220</v>
      </c>
      <c r="D6" s="20" t="n">
        <v>240</v>
      </c>
      <c r="E6" s="20" t="n">
        <v>230</v>
      </c>
      <c r="F6" s="20" t="n">
        <v>260</v>
      </c>
      <c r="G6" s="20" t="n">
        <v>280</v>
      </c>
    </row>
    <row r="7">
      <c r="A7" s="19" t="inlineStr">
        <is>
          <t>SQLs (Sales Qualified)</t>
        </is>
      </c>
      <c r="B7" s="20" t="n">
        <v>100</v>
      </c>
      <c r="C7" s="20" t="n">
        <v>110</v>
      </c>
      <c r="D7" s="20" t="n">
        <v>120</v>
      </c>
      <c r="E7" s="20" t="n">
        <v>115</v>
      </c>
      <c r="F7" s="20" t="n">
        <v>130</v>
      </c>
      <c r="G7" s="20" t="n">
        <v>140</v>
      </c>
    </row>
    <row r="8">
      <c r="A8" s="19" t="inlineStr">
        <is>
          <t>Opportunities Created</t>
        </is>
      </c>
      <c r="B8" s="20" t="n">
        <v>60</v>
      </c>
      <c r="C8" s="20" t="n">
        <v>66</v>
      </c>
      <c r="D8" s="20" t="n">
        <v>72</v>
      </c>
      <c r="E8" s="20" t="n">
        <v>69</v>
      </c>
      <c r="F8" s="20" t="n">
        <v>78</v>
      </c>
      <c r="G8" s="20" t="n">
        <v>84</v>
      </c>
    </row>
    <row r="9">
      <c r="A9" s="19" t="inlineStr">
        <is>
          <t>Proposals Sent</t>
        </is>
      </c>
      <c r="B9" s="20" t="n">
        <v>30</v>
      </c>
      <c r="C9" s="20" t="n">
        <v>33</v>
      </c>
      <c r="D9" s="20" t="n">
        <v>36</v>
      </c>
      <c r="E9" s="20" t="n">
        <v>35</v>
      </c>
      <c r="F9" s="20" t="n">
        <v>39</v>
      </c>
      <c r="G9" s="20" t="n">
        <v>42</v>
      </c>
    </row>
    <row r="10">
      <c r="A10" s="19" t="inlineStr">
        <is>
          <t>Negotiations</t>
        </is>
      </c>
      <c r="B10" s="20" t="n">
        <v>20</v>
      </c>
      <c r="C10" s="20" t="n">
        <v>22</v>
      </c>
      <c r="D10" s="20" t="n">
        <v>24</v>
      </c>
      <c r="E10" s="20" t="n">
        <v>23</v>
      </c>
      <c r="F10" s="20" t="n">
        <v>26</v>
      </c>
      <c r="G10" s="20" t="n">
        <v>28</v>
      </c>
    </row>
    <row r="11">
      <c r="A11" s="19" t="inlineStr">
        <is>
          <t>Closed Won</t>
        </is>
      </c>
      <c r="B11" s="20" t="n">
        <v>12</v>
      </c>
      <c r="C11" s="20" t="n">
        <v>13</v>
      </c>
      <c r="D11" s="20" t="n">
        <v>15</v>
      </c>
      <c r="E11" s="20" t="n">
        <v>14</v>
      </c>
      <c r="F11" s="20" t="n">
        <v>16</v>
      </c>
      <c r="G11" s="20" t="n">
        <v>18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5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1" t="inlineStr">
        <is>
          <t xml:space="preserve">  CALCULATIONS — do NOT edit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</row>
    <row r="3" ht="28" customHeight="1">
      <c r="A3" s="14" t="inlineStr">
        <is>
          <t xml:space="preserve">  STAGE CONVERSION RATES</t>
        </is>
      </c>
      <c r="B3" s="15" t="n"/>
      <c r="C3" s="15" t="n"/>
      <c r="D3" s="15" t="n"/>
      <c r="E3" s="15" t="n"/>
      <c r="F3" s="15" t="n"/>
      <c r="G3" s="15" t="n"/>
      <c r="H3" s="15" t="n"/>
      <c r="I3" s="15" t="n"/>
    </row>
    <row r="4" ht="28" customHeight="1">
      <c r="A4" s="18" t="inlineStr">
        <is>
          <t>Conversion Step</t>
        </is>
      </c>
      <c r="B4" s="18" t="inlineStr">
        <is>
          <t>Month 1</t>
        </is>
      </c>
      <c r="C4" s="18" t="inlineStr">
        <is>
          <t>Month 2</t>
        </is>
      </c>
      <c r="D4" s="18" t="inlineStr">
        <is>
          <t>Month 3</t>
        </is>
      </c>
      <c r="E4" s="18" t="inlineStr">
        <is>
          <t>Month 4</t>
        </is>
      </c>
      <c r="F4" s="18" t="inlineStr">
        <is>
          <t>Month 5</t>
        </is>
      </c>
      <c r="G4" s="18" t="inlineStr">
        <is>
          <t>Month 6</t>
        </is>
      </c>
      <c r="H4" s="18" t="inlineStr">
        <is>
          <t>Average</t>
        </is>
      </c>
      <c r="I4" s="18" t="inlineStr">
        <is>
          <t>Trend</t>
        </is>
      </c>
    </row>
    <row r="5">
      <c r="A5" s="23" t="inlineStr">
        <is>
          <t>Website Visitors -&gt; Leads Captured</t>
        </is>
      </c>
      <c r="B5" s="24">
        <f>IFERROR(INPUT!B5/INPUT!B4,0)</f>
        <v/>
      </c>
      <c r="C5" s="24">
        <f>IFERROR(INPUT!C5/INPUT!C4,0)</f>
        <v/>
      </c>
      <c r="D5" s="24">
        <f>IFERROR(INPUT!D5/INPUT!D4,0)</f>
        <v/>
      </c>
      <c r="E5" s="24">
        <f>IFERROR(INPUT!E5/INPUT!E4,0)</f>
        <v/>
      </c>
      <c r="F5" s="24">
        <f>IFERROR(INPUT!F5/INPUT!F4,0)</f>
        <v/>
      </c>
      <c r="G5" s="24">
        <f>IFERROR(INPUT!G5/INPUT!G4,0)</f>
        <v/>
      </c>
      <c r="H5" s="25">
        <f>AVERAGE(B5:G5)</f>
        <v/>
      </c>
      <c r="I5" s="26">
        <f>IF(G5&gt;B5,"Improving",IF(G5&lt;B5,"Declining","Stable"))</f>
        <v/>
      </c>
    </row>
    <row r="6">
      <c r="A6" s="23" t="inlineStr">
        <is>
          <t>Leads Captured -&gt; MQLs (Marketing Qualified)</t>
        </is>
      </c>
      <c r="B6" s="24">
        <f>IFERROR(INPUT!B6/INPUT!B5,0)</f>
        <v/>
      </c>
      <c r="C6" s="24">
        <f>IFERROR(INPUT!C6/INPUT!C5,0)</f>
        <v/>
      </c>
      <c r="D6" s="24">
        <f>IFERROR(INPUT!D6/INPUT!D5,0)</f>
        <v/>
      </c>
      <c r="E6" s="24">
        <f>IFERROR(INPUT!E6/INPUT!E5,0)</f>
        <v/>
      </c>
      <c r="F6" s="24">
        <f>IFERROR(INPUT!F6/INPUT!F5,0)</f>
        <v/>
      </c>
      <c r="G6" s="24">
        <f>IFERROR(INPUT!G6/INPUT!G5,0)</f>
        <v/>
      </c>
      <c r="H6" s="25">
        <f>AVERAGE(B6:G6)</f>
        <v/>
      </c>
      <c r="I6" s="26">
        <f>IF(G6&gt;B6,"Improving",IF(G6&lt;B6,"Declining","Stable"))</f>
        <v/>
      </c>
    </row>
    <row r="7">
      <c r="A7" s="23" t="inlineStr">
        <is>
          <t>MQLs (Marketing Qualified) -&gt; SQLs (Sales Qualified)</t>
        </is>
      </c>
      <c r="B7" s="24">
        <f>IFERROR(INPUT!B7/INPUT!B6,0)</f>
        <v/>
      </c>
      <c r="C7" s="24">
        <f>IFERROR(INPUT!C7/INPUT!C6,0)</f>
        <v/>
      </c>
      <c r="D7" s="24">
        <f>IFERROR(INPUT!D7/INPUT!D6,0)</f>
        <v/>
      </c>
      <c r="E7" s="24">
        <f>IFERROR(INPUT!E7/INPUT!E6,0)</f>
        <v/>
      </c>
      <c r="F7" s="24">
        <f>IFERROR(INPUT!F7/INPUT!F6,0)</f>
        <v/>
      </c>
      <c r="G7" s="24">
        <f>IFERROR(INPUT!G7/INPUT!G6,0)</f>
        <v/>
      </c>
      <c r="H7" s="25">
        <f>AVERAGE(B7:G7)</f>
        <v/>
      </c>
      <c r="I7" s="26">
        <f>IF(G7&gt;B7,"Improving",IF(G7&lt;B7,"Declining","Stable"))</f>
        <v/>
      </c>
    </row>
    <row r="8">
      <c r="A8" s="23" t="inlineStr">
        <is>
          <t>SQLs (Sales Qualified) -&gt; Opportunities Created</t>
        </is>
      </c>
      <c r="B8" s="24">
        <f>IFERROR(INPUT!B8/INPUT!B7,0)</f>
        <v/>
      </c>
      <c r="C8" s="24">
        <f>IFERROR(INPUT!C8/INPUT!C7,0)</f>
        <v/>
      </c>
      <c r="D8" s="24">
        <f>IFERROR(INPUT!D8/INPUT!D7,0)</f>
        <v/>
      </c>
      <c r="E8" s="24">
        <f>IFERROR(INPUT!E8/INPUT!E7,0)</f>
        <v/>
      </c>
      <c r="F8" s="24">
        <f>IFERROR(INPUT!F8/INPUT!F7,0)</f>
        <v/>
      </c>
      <c r="G8" s="24">
        <f>IFERROR(INPUT!G8/INPUT!G7,0)</f>
        <v/>
      </c>
      <c r="H8" s="25">
        <f>AVERAGE(B8:G8)</f>
        <v/>
      </c>
      <c r="I8" s="26">
        <f>IF(G8&gt;B8,"Improving",IF(G8&lt;B8,"Declining","Stable"))</f>
        <v/>
      </c>
    </row>
    <row r="9">
      <c r="A9" s="23" t="inlineStr">
        <is>
          <t>Opportunities Created -&gt; Proposals Sent</t>
        </is>
      </c>
      <c r="B9" s="24">
        <f>IFERROR(INPUT!B9/INPUT!B8,0)</f>
        <v/>
      </c>
      <c r="C9" s="24">
        <f>IFERROR(INPUT!C9/INPUT!C8,0)</f>
        <v/>
      </c>
      <c r="D9" s="24">
        <f>IFERROR(INPUT!D9/INPUT!D8,0)</f>
        <v/>
      </c>
      <c r="E9" s="24">
        <f>IFERROR(INPUT!E9/INPUT!E8,0)</f>
        <v/>
      </c>
      <c r="F9" s="24">
        <f>IFERROR(INPUT!F9/INPUT!F8,0)</f>
        <v/>
      </c>
      <c r="G9" s="24">
        <f>IFERROR(INPUT!G9/INPUT!G8,0)</f>
        <v/>
      </c>
      <c r="H9" s="25">
        <f>AVERAGE(B9:G9)</f>
        <v/>
      </c>
      <c r="I9" s="26">
        <f>IF(G9&gt;B9,"Improving",IF(G9&lt;B9,"Declining","Stable"))</f>
        <v/>
      </c>
    </row>
    <row r="10">
      <c r="A10" s="23" t="inlineStr">
        <is>
          <t>Proposals Sent -&gt; Negotiations</t>
        </is>
      </c>
      <c r="B10" s="24">
        <f>IFERROR(INPUT!B10/INPUT!B9,0)</f>
        <v/>
      </c>
      <c r="C10" s="24">
        <f>IFERROR(INPUT!C10/INPUT!C9,0)</f>
        <v/>
      </c>
      <c r="D10" s="24">
        <f>IFERROR(INPUT!D10/INPUT!D9,0)</f>
        <v/>
      </c>
      <c r="E10" s="24">
        <f>IFERROR(INPUT!E10/INPUT!E9,0)</f>
        <v/>
      </c>
      <c r="F10" s="24">
        <f>IFERROR(INPUT!F10/INPUT!F9,0)</f>
        <v/>
      </c>
      <c r="G10" s="24">
        <f>IFERROR(INPUT!G10/INPUT!G9,0)</f>
        <v/>
      </c>
      <c r="H10" s="25">
        <f>AVERAGE(B10:G10)</f>
        <v/>
      </c>
      <c r="I10" s="26">
        <f>IF(G10&gt;B10,"Improving",IF(G10&lt;B10,"Declining","Stable"))</f>
        <v/>
      </c>
    </row>
    <row r="11">
      <c r="A11" s="23" t="inlineStr">
        <is>
          <t>Negotiations -&gt; Closed Won</t>
        </is>
      </c>
      <c r="B11" s="24">
        <f>IFERROR(INPUT!B11/INPUT!B10,0)</f>
        <v/>
      </c>
      <c r="C11" s="24">
        <f>IFERROR(INPUT!C11/INPUT!C10,0)</f>
        <v/>
      </c>
      <c r="D11" s="24">
        <f>IFERROR(INPUT!D11/INPUT!D10,0)</f>
        <v/>
      </c>
      <c r="E11" s="24">
        <f>IFERROR(INPUT!E11/INPUT!E10,0)</f>
        <v/>
      </c>
      <c r="F11" s="24">
        <f>IFERROR(INPUT!F11/INPUT!F10,0)</f>
        <v/>
      </c>
      <c r="G11" s="24">
        <f>IFERROR(INPUT!G11/INPUT!G10,0)</f>
        <v/>
      </c>
      <c r="H11" s="25">
        <f>AVERAGE(B11:G11)</f>
        <v/>
      </c>
      <c r="I11" s="26">
        <f>IF(G11&gt;B11,"Improving",IF(G11&lt;B11,"Declining","Stable"))</f>
        <v/>
      </c>
    </row>
    <row r="13" ht="28" customHeight="1">
      <c r="A13" s="27" t="inlineStr">
        <is>
          <t xml:space="preserve">  CUMULATIVE CONVERSION (from visitors)</t>
        </is>
      </c>
      <c r="B13" s="28" t="n"/>
      <c r="C13" s="28" t="n"/>
      <c r="D13" s="28" t="n"/>
      <c r="E13" s="28" t="n"/>
      <c r="F13" s="28" t="n"/>
      <c r="G13" s="28" t="n"/>
      <c r="H13" s="28" t="n"/>
      <c r="I13" s="28" t="n"/>
    </row>
    <row r="14" ht="28" customHeight="1">
      <c r="A14" s="18" t="inlineStr">
        <is>
          <t>Stage</t>
        </is>
      </c>
      <c r="B14" s="18" t="inlineStr">
        <is>
          <t>Month 1</t>
        </is>
      </c>
      <c r="C14" s="18" t="inlineStr">
        <is>
          <t>Month 2</t>
        </is>
      </c>
      <c r="D14" s="18" t="inlineStr">
        <is>
          <t>Month 3</t>
        </is>
      </c>
      <c r="E14" s="18" t="inlineStr">
        <is>
          <t>Month 4</t>
        </is>
      </c>
      <c r="F14" s="18" t="inlineStr">
        <is>
          <t>Month 5</t>
        </is>
      </c>
      <c r="G14" s="18" t="inlineStr">
        <is>
          <t>Month 6</t>
        </is>
      </c>
      <c r="H14" s="18" t="inlineStr">
        <is>
          <t>Average</t>
        </is>
      </c>
    </row>
    <row r="15">
      <c r="A15" s="23" t="inlineStr">
        <is>
          <t>Website Visitors</t>
        </is>
      </c>
      <c r="B15" s="29">
        <f>IFERROR(INPUT!B4/INPUT!B4,0)</f>
        <v/>
      </c>
      <c r="C15" s="29">
        <f>IFERROR(INPUT!C4/INPUT!C4,0)</f>
        <v/>
      </c>
      <c r="D15" s="29">
        <f>IFERROR(INPUT!D4/INPUT!D4,0)</f>
        <v/>
      </c>
      <c r="E15" s="29">
        <f>IFERROR(INPUT!E4/INPUT!E4,0)</f>
        <v/>
      </c>
      <c r="F15" s="29">
        <f>IFERROR(INPUT!F4/INPUT!F4,0)</f>
        <v/>
      </c>
      <c r="G15" s="29">
        <f>IFERROR(INPUT!G4/INPUT!G4,0)</f>
        <v/>
      </c>
      <c r="H15" s="30">
        <f>AVERAGE(B15:G15)</f>
        <v/>
      </c>
    </row>
    <row r="16">
      <c r="A16" s="23" t="inlineStr">
        <is>
          <t>Leads Captured</t>
        </is>
      </c>
      <c r="B16" s="29">
        <f>IFERROR(INPUT!B5/INPUT!B4,0)</f>
        <v/>
      </c>
      <c r="C16" s="29">
        <f>IFERROR(INPUT!C5/INPUT!C4,0)</f>
        <v/>
      </c>
      <c r="D16" s="29">
        <f>IFERROR(INPUT!D5/INPUT!D4,0)</f>
        <v/>
      </c>
      <c r="E16" s="29">
        <f>IFERROR(INPUT!E5/INPUT!E4,0)</f>
        <v/>
      </c>
      <c r="F16" s="29">
        <f>IFERROR(INPUT!F5/INPUT!F4,0)</f>
        <v/>
      </c>
      <c r="G16" s="29">
        <f>IFERROR(INPUT!G5/INPUT!G4,0)</f>
        <v/>
      </c>
      <c r="H16" s="30">
        <f>AVERAGE(B16:G16)</f>
        <v/>
      </c>
    </row>
    <row r="17">
      <c r="A17" s="23" t="inlineStr">
        <is>
          <t>MQLs (Marketing Qualified)</t>
        </is>
      </c>
      <c r="B17" s="29">
        <f>IFERROR(INPUT!B6/INPUT!B4,0)</f>
        <v/>
      </c>
      <c r="C17" s="29">
        <f>IFERROR(INPUT!C6/INPUT!C4,0)</f>
        <v/>
      </c>
      <c r="D17" s="29">
        <f>IFERROR(INPUT!D6/INPUT!D4,0)</f>
        <v/>
      </c>
      <c r="E17" s="29">
        <f>IFERROR(INPUT!E6/INPUT!E4,0)</f>
        <v/>
      </c>
      <c r="F17" s="29">
        <f>IFERROR(INPUT!F6/INPUT!F4,0)</f>
        <v/>
      </c>
      <c r="G17" s="29">
        <f>IFERROR(INPUT!G6/INPUT!G4,0)</f>
        <v/>
      </c>
      <c r="H17" s="30">
        <f>AVERAGE(B17:G17)</f>
        <v/>
      </c>
    </row>
    <row r="18">
      <c r="A18" s="23" t="inlineStr">
        <is>
          <t>SQLs (Sales Qualified)</t>
        </is>
      </c>
      <c r="B18" s="29">
        <f>IFERROR(INPUT!B7/INPUT!B4,0)</f>
        <v/>
      </c>
      <c r="C18" s="29">
        <f>IFERROR(INPUT!C7/INPUT!C4,0)</f>
        <v/>
      </c>
      <c r="D18" s="29">
        <f>IFERROR(INPUT!D7/INPUT!D4,0)</f>
        <v/>
      </c>
      <c r="E18" s="29">
        <f>IFERROR(INPUT!E7/INPUT!E4,0)</f>
        <v/>
      </c>
      <c r="F18" s="29">
        <f>IFERROR(INPUT!F7/INPUT!F4,0)</f>
        <v/>
      </c>
      <c r="G18" s="29">
        <f>IFERROR(INPUT!G7/INPUT!G4,0)</f>
        <v/>
      </c>
      <c r="H18" s="30">
        <f>AVERAGE(B18:G18)</f>
        <v/>
      </c>
    </row>
    <row r="19">
      <c r="A19" s="23" t="inlineStr">
        <is>
          <t>Opportunities Created</t>
        </is>
      </c>
      <c r="B19" s="29">
        <f>IFERROR(INPUT!B8/INPUT!B4,0)</f>
        <v/>
      </c>
      <c r="C19" s="29">
        <f>IFERROR(INPUT!C8/INPUT!C4,0)</f>
        <v/>
      </c>
      <c r="D19" s="29">
        <f>IFERROR(INPUT!D8/INPUT!D4,0)</f>
        <v/>
      </c>
      <c r="E19" s="29">
        <f>IFERROR(INPUT!E8/INPUT!E4,0)</f>
        <v/>
      </c>
      <c r="F19" s="29">
        <f>IFERROR(INPUT!F8/INPUT!F4,0)</f>
        <v/>
      </c>
      <c r="G19" s="29">
        <f>IFERROR(INPUT!G8/INPUT!G4,0)</f>
        <v/>
      </c>
      <c r="H19" s="30">
        <f>AVERAGE(B19:G19)</f>
        <v/>
      </c>
    </row>
    <row r="20">
      <c r="A20" s="23" t="inlineStr">
        <is>
          <t>Proposals Sent</t>
        </is>
      </c>
      <c r="B20" s="29">
        <f>IFERROR(INPUT!B9/INPUT!B4,0)</f>
        <v/>
      </c>
      <c r="C20" s="29">
        <f>IFERROR(INPUT!C9/INPUT!C4,0)</f>
        <v/>
      </c>
      <c r="D20" s="29">
        <f>IFERROR(INPUT!D9/INPUT!D4,0)</f>
        <v/>
      </c>
      <c r="E20" s="29">
        <f>IFERROR(INPUT!E9/INPUT!E4,0)</f>
        <v/>
      </c>
      <c r="F20" s="29">
        <f>IFERROR(INPUT!F9/INPUT!F4,0)</f>
        <v/>
      </c>
      <c r="G20" s="29">
        <f>IFERROR(INPUT!G9/INPUT!G4,0)</f>
        <v/>
      </c>
      <c r="H20" s="30">
        <f>AVERAGE(B20:G20)</f>
        <v/>
      </c>
    </row>
    <row r="21">
      <c r="A21" s="23" t="inlineStr">
        <is>
          <t>Negotiations</t>
        </is>
      </c>
      <c r="B21" s="29">
        <f>IFERROR(INPUT!B10/INPUT!B4,0)</f>
        <v/>
      </c>
      <c r="C21" s="29">
        <f>IFERROR(INPUT!C10/INPUT!C4,0)</f>
        <v/>
      </c>
      <c r="D21" s="29">
        <f>IFERROR(INPUT!D10/INPUT!D4,0)</f>
        <v/>
      </c>
      <c r="E21" s="29">
        <f>IFERROR(INPUT!E10/INPUT!E4,0)</f>
        <v/>
      </c>
      <c r="F21" s="29">
        <f>IFERROR(INPUT!F10/INPUT!F4,0)</f>
        <v/>
      </c>
      <c r="G21" s="29">
        <f>IFERROR(INPUT!G10/INPUT!G4,0)</f>
        <v/>
      </c>
      <c r="H21" s="30">
        <f>AVERAGE(B21:G21)</f>
        <v/>
      </c>
    </row>
    <row r="22">
      <c r="A22" s="23" t="inlineStr">
        <is>
          <t>Closed Won</t>
        </is>
      </c>
      <c r="B22" s="29">
        <f>IFERROR(INPUT!B11/INPUT!B4,0)</f>
        <v/>
      </c>
      <c r="C22" s="29">
        <f>IFERROR(INPUT!C11/INPUT!C4,0)</f>
        <v/>
      </c>
      <c r="D22" s="29">
        <f>IFERROR(INPUT!D11/INPUT!D4,0)</f>
        <v/>
      </c>
      <c r="E22" s="29">
        <f>IFERROR(INPUT!E11/INPUT!E4,0)</f>
        <v/>
      </c>
      <c r="F22" s="29">
        <f>IFERROR(INPUT!F11/INPUT!F4,0)</f>
        <v/>
      </c>
      <c r="G22" s="29">
        <f>IFERROR(INPUT!G11/INPUT!G4,0)</f>
        <v/>
      </c>
      <c r="H22" s="30">
        <f>AVERAGE(B22:G22)</f>
        <v/>
      </c>
    </row>
    <row r="24" ht="28" customHeight="1">
      <c r="A24" s="31" t="inlineStr">
        <is>
          <t xml:space="preserve">  DROP-OFF ANALYSIS (latest month)</t>
        </is>
      </c>
      <c r="B24" s="32" t="n"/>
      <c r="C24" s="32" t="n"/>
      <c r="D24" s="32" t="n"/>
      <c r="E24" s="32" t="n"/>
      <c r="F24" s="32" t="n"/>
      <c r="G24" s="32" t="n"/>
      <c r="H24" s="32" t="n"/>
      <c r="I24" s="32" t="n"/>
    </row>
    <row r="25" ht="28" customHeight="1">
      <c r="A25" s="18" t="inlineStr">
        <is>
          <t>Stage Transition</t>
        </is>
      </c>
      <c r="B25" s="18" t="inlineStr">
        <is>
          <t>Entered</t>
        </is>
      </c>
      <c r="C25" s="18" t="inlineStr">
        <is>
          <t>Advanced</t>
        </is>
      </c>
      <c r="D25" s="18" t="inlineStr">
        <is>
          <t>Dropped</t>
        </is>
      </c>
      <c r="E25" s="18" t="inlineStr">
        <is>
          <t>Drop %</t>
        </is>
      </c>
      <c r="F25" s="18" t="inlineStr">
        <is>
          <t>Bottleneck?</t>
        </is>
      </c>
    </row>
    <row r="26">
      <c r="A26" s="23" t="inlineStr">
        <is>
          <t>Website Visitors -&gt; Leads Captured</t>
        </is>
      </c>
      <c r="B26" s="33">
        <f>INPUT!G4</f>
        <v/>
      </c>
      <c r="C26" s="33">
        <f>INPUT!G5</f>
        <v/>
      </c>
      <c r="D26" s="33">
        <f>B26-C26</f>
        <v/>
      </c>
      <c r="E26" s="24">
        <f>IFERROR(D26/B26,0)</f>
        <v/>
      </c>
      <c r="F26" s="26">
        <f>IF(E26=MAX(E26:E32),"BOTTLENECK","")</f>
        <v/>
      </c>
    </row>
    <row r="27">
      <c r="A27" s="23" t="inlineStr">
        <is>
          <t>Leads Captured -&gt; MQLs (Marketing Qualified)</t>
        </is>
      </c>
      <c r="B27" s="33">
        <f>INPUT!G5</f>
        <v/>
      </c>
      <c r="C27" s="33">
        <f>INPUT!G6</f>
        <v/>
      </c>
      <c r="D27" s="33">
        <f>B27-C27</f>
        <v/>
      </c>
      <c r="E27" s="24">
        <f>IFERROR(D27/B27,0)</f>
        <v/>
      </c>
      <c r="F27" s="26">
        <f>IF(E27=MAX(E26:E32),"BOTTLENECK","")</f>
        <v/>
      </c>
    </row>
    <row r="28">
      <c r="A28" s="23" t="inlineStr">
        <is>
          <t>MQLs (Marketing Qualified) -&gt; SQLs (Sales Qualified)</t>
        </is>
      </c>
      <c r="B28" s="33">
        <f>INPUT!G6</f>
        <v/>
      </c>
      <c r="C28" s="33">
        <f>INPUT!G7</f>
        <v/>
      </c>
      <c r="D28" s="33">
        <f>B28-C28</f>
        <v/>
      </c>
      <c r="E28" s="24">
        <f>IFERROR(D28/B28,0)</f>
        <v/>
      </c>
      <c r="F28" s="26">
        <f>IF(E28=MAX(E26:E32),"BOTTLENECK","")</f>
        <v/>
      </c>
    </row>
    <row r="29">
      <c r="A29" s="23" t="inlineStr">
        <is>
          <t>SQLs (Sales Qualified) -&gt; Opportunities Created</t>
        </is>
      </c>
      <c r="B29" s="33">
        <f>INPUT!G7</f>
        <v/>
      </c>
      <c r="C29" s="33">
        <f>INPUT!G8</f>
        <v/>
      </c>
      <c r="D29" s="33">
        <f>B29-C29</f>
        <v/>
      </c>
      <c r="E29" s="24">
        <f>IFERROR(D29/B29,0)</f>
        <v/>
      </c>
      <c r="F29" s="26">
        <f>IF(E29=MAX(E26:E32),"BOTTLENECK","")</f>
        <v/>
      </c>
    </row>
    <row r="30">
      <c r="A30" s="23" t="inlineStr">
        <is>
          <t>Opportunities Created -&gt; Proposals Sent</t>
        </is>
      </c>
      <c r="B30" s="33">
        <f>INPUT!G8</f>
        <v/>
      </c>
      <c r="C30" s="33">
        <f>INPUT!G9</f>
        <v/>
      </c>
      <c r="D30" s="33">
        <f>B30-C30</f>
        <v/>
      </c>
      <c r="E30" s="24">
        <f>IFERROR(D30/B30,0)</f>
        <v/>
      </c>
      <c r="F30" s="26">
        <f>IF(E30=MAX(E26:E32),"BOTTLENECK","")</f>
        <v/>
      </c>
    </row>
    <row r="31">
      <c r="A31" s="23" t="inlineStr">
        <is>
          <t>Proposals Sent -&gt; Negotiations</t>
        </is>
      </c>
      <c r="B31" s="33">
        <f>INPUT!G9</f>
        <v/>
      </c>
      <c r="C31" s="33">
        <f>INPUT!G10</f>
        <v/>
      </c>
      <c r="D31" s="33">
        <f>B31-C31</f>
        <v/>
      </c>
      <c r="E31" s="24">
        <f>IFERROR(D31/B31,0)</f>
        <v/>
      </c>
      <c r="F31" s="26">
        <f>IF(E31=MAX(E26:E32),"BOTTLENECK","")</f>
        <v/>
      </c>
    </row>
    <row r="32">
      <c r="A32" s="23" t="inlineStr">
        <is>
          <t>Negotiations -&gt; Closed Won</t>
        </is>
      </c>
      <c r="B32" s="33">
        <f>INPUT!G10</f>
        <v/>
      </c>
      <c r="C32" s="33">
        <f>INPUT!G11</f>
        <v/>
      </c>
      <c r="D32" s="33">
        <f>B32-C32</f>
        <v/>
      </c>
      <c r="E32" s="24">
        <f>IFERROR(D32/B32,0)</f>
        <v/>
      </c>
      <c r="F32" s="26">
        <f>IF(E32=MAX(E26:E32),"BOTTLENECK","")</f>
        <v/>
      </c>
    </row>
    <row r="34" ht="28" customHeight="1">
      <c r="A34" s="34" t="inlineStr">
        <is>
          <t xml:space="preserve">  REVERSE FUNNEL — Required for Target</t>
        </is>
      </c>
      <c r="B34" s="35" t="n"/>
      <c r="C34" s="35" t="n"/>
      <c r="D34" s="35" t="n"/>
      <c r="E34" s="35" t="n"/>
      <c r="F34" s="35" t="n"/>
      <c r="G34" s="35" t="n"/>
      <c r="H34" s="35" t="n"/>
      <c r="I34" s="35" t="n"/>
    </row>
    <row r="35" ht="28" customHeight="1">
      <c r="A35" s="23" t="inlineStr">
        <is>
          <t>Target Closed Deals</t>
        </is>
      </c>
      <c r="B35" s="36">
        <f>CONFIG!B3</f>
        <v/>
      </c>
    </row>
    <row r="36" ht="28" customHeight="1">
      <c r="A36" s="23" t="inlineStr">
        <is>
          <t>Target Revenue</t>
        </is>
      </c>
      <c r="B36" s="37">
        <f>CONFIG!B3*CONFIG!B4</f>
        <v/>
      </c>
    </row>
    <row r="38" ht="28" customHeight="1">
      <c r="A38" s="18" t="inlineStr">
        <is>
          <t>Stage</t>
        </is>
      </c>
      <c r="B38" s="18" t="inlineStr">
        <is>
          <t>Required Count</t>
        </is>
      </c>
      <c r="C38" s="18" t="inlineStr">
        <is>
          <t>Conv Rate Used</t>
        </is>
      </c>
    </row>
    <row r="39">
      <c r="A39" s="23" t="inlineStr">
        <is>
          <t>Website Visitors</t>
        </is>
      </c>
      <c r="B39" s="36">
        <f>IFERROR(ROUNDUP(B40/H5,0),0)</f>
        <v/>
      </c>
      <c r="C39" s="24">
        <f>H5</f>
        <v/>
      </c>
    </row>
    <row r="40">
      <c r="A40" s="23" t="inlineStr">
        <is>
          <t>Leads Captured</t>
        </is>
      </c>
      <c r="B40" s="36">
        <f>IFERROR(ROUNDUP(B41/H6,0),0)</f>
        <v/>
      </c>
      <c r="C40" s="24">
        <f>H6</f>
        <v/>
      </c>
    </row>
    <row r="41">
      <c r="A41" s="23" t="inlineStr">
        <is>
          <t>MQLs (Marketing Qualified)</t>
        </is>
      </c>
      <c r="B41" s="36">
        <f>IFERROR(ROUNDUP(B42/H7,0),0)</f>
        <v/>
      </c>
      <c r="C41" s="24">
        <f>H7</f>
        <v/>
      </c>
    </row>
    <row r="42">
      <c r="A42" s="23" t="inlineStr">
        <is>
          <t>SQLs (Sales Qualified)</t>
        </is>
      </c>
      <c r="B42" s="36">
        <f>IFERROR(ROUNDUP(B43/H8,0),0)</f>
        <v/>
      </c>
      <c r="C42" s="24">
        <f>H8</f>
        <v/>
      </c>
    </row>
    <row r="43">
      <c r="A43" s="23" t="inlineStr">
        <is>
          <t>Opportunities Created</t>
        </is>
      </c>
      <c r="B43" s="36">
        <f>IFERROR(ROUNDUP(B44/H9,0),0)</f>
        <v/>
      </c>
      <c r="C43" s="24">
        <f>H9</f>
        <v/>
      </c>
    </row>
    <row r="44">
      <c r="A44" s="23" t="inlineStr">
        <is>
          <t>Proposals Sent</t>
        </is>
      </c>
      <c r="B44" s="36">
        <f>IFERROR(ROUNDUP(B45/H10,0),0)</f>
        <v/>
      </c>
      <c r="C44" s="24">
        <f>H10</f>
        <v/>
      </c>
    </row>
    <row r="45">
      <c r="A45" s="23" t="inlineStr">
        <is>
          <t>Negotiations</t>
        </is>
      </c>
      <c r="B45" s="36">
        <f>IFERROR(ROUNDUP(B46/H11,0),0)</f>
        <v/>
      </c>
      <c r="C45" s="24">
        <f>H11</f>
        <v/>
      </c>
    </row>
    <row r="46">
      <c r="A46" s="23" t="inlineStr">
        <is>
          <t>Closed Won</t>
        </is>
      </c>
      <c r="B46" s="36">
        <f>CONFIG!B3</f>
        <v/>
      </c>
      <c r="C46" s="26" t="inlineStr">
        <is>
          <t>Target</t>
        </is>
      </c>
    </row>
    <row r="48" ht="28" customHeight="1">
      <c r="A48" s="34" t="inlineStr">
        <is>
          <t xml:space="preserve">  SUMMARY METRICS</t>
        </is>
      </c>
      <c r="B48" s="35" t="n"/>
      <c r="C48" s="35" t="n"/>
      <c r="D48" s="35" t="n"/>
      <c r="E48" s="35" t="n"/>
      <c r="F48" s="35" t="n"/>
      <c r="G48" s="35" t="n"/>
      <c r="H48" s="35" t="n"/>
      <c r="I48" s="35" t="n"/>
    </row>
    <row r="49" ht="28" customHeight="1">
      <c r="A49" s="23" t="inlineStr">
        <is>
          <t>Overall Conversion (latest)</t>
        </is>
      </c>
      <c r="B49" s="38">
        <f>IFERROR(INPUT!G11/INPUT!G4,0)</f>
        <v/>
      </c>
    </row>
    <row r="50" ht="28" customHeight="1">
      <c r="A50" s="23" t="inlineStr">
        <is>
          <t>Avg Stage Conversion</t>
        </is>
      </c>
      <c r="B50" s="25">
        <f>AVERAGE(H5:H11)</f>
        <v/>
      </c>
    </row>
    <row r="51" ht="28" customHeight="1">
      <c r="A51" s="23" t="inlineStr">
        <is>
          <t>Bottleneck Stage</t>
        </is>
      </c>
      <c r="B51" s="39">
        <f>IFERROR(INDEX(A26:A32,MATCH(MAX(E26:E32),E26:E32,0)),"N/A")</f>
        <v/>
      </c>
    </row>
    <row r="52" ht="28" customHeight="1">
      <c r="A52" s="23" t="inlineStr">
        <is>
          <t>Worst Drop-off Rate</t>
        </is>
      </c>
      <c r="B52" s="25">
        <f>MAX(E26:E32)</f>
        <v/>
      </c>
    </row>
    <row r="53" ht="28" customHeight="1">
      <c r="A53" s="23" t="inlineStr">
        <is>
          <t>Required Visitors for Target</t>
        </is>
      </c>
      <c r="B53" s="36">
        <f>B39</f>
        <v/>
      </c>
    </row>
    <row r="54" ht="28" customHeight="1">
      <c r="A54" s="23" t="inlineStr">
        <is>
          <t>Current Visitors (latest)</t>
        </is>
      </c>
      <c r="B54" s="36">
        <f>INPUT!G4</f>
        <v/>
      </c>
    </row>
    <row r="55" ht="28" customHeight="1">
      <c r="A55" s="23" t="inlineStr">
        <is>
          <t>Visitor Gap</t>
        </is>
      </c>
      <c r="B55" s="36">
        <f>B53-B54</f>
        <v/>
      </c>
    </row>
    <row r="56" ht="28" customHeight="1">
      <c r="A56" s="23" t="inlineStr">
        <is>
          <t>Deals Won (latest month)</t>
        </is>
      </c>
      <c r="B56" s="36">
        <f>INPUT!G11</f>
        <v/>
      </c>
    </row>
    <row r="57" ht="28" customHeight="1">
      <c r="A57" s="23" t="inlineStr">
        <is>
          <t>Monthly Revenue (latest)</t>
        </is>
      </c>
      <c r="B57" s="37">
        <f>INPUT!G11*CONFIG!B4</f>
        <v/>
      </c>
    </row>
    <row r="58" ht="28" customHeight="1">
      <c r="A58" s="23" t="inlineStr">
        <is>
          <t>Revenue vs Target</t>
        </is>
      </c>
      <c r="B58" s="25">
        <f>IFERROR(B57/(CONFIG!B3*CONFIG!B4),0)</f>
        <v/>
      </c>
    </row>
  </sheetData>
  <mergeCells count="6">
    <mergeCell ref="A13:I13"/>
    <mergeCell ref="A1:I1"/>
    <mergeCell ref="A3:I3"/>
    <mergeCell ref="A34:I34"/>
    <mergeCell ref="A48:I48"/>
    <mergeCell ref="A24:I2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0" t="inlineStr">
        <is>
          <t>SALES FUNNEL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4" t="inlineStr">
        <is>
          <t xml:space="preserve">  FUNNEL PERFORMANCE</t>
        </is>
      </c>
      <c r="B4" s="15" t="n"/>
      <c r="C4" s="15" t="n"/>
      <c r="D4" s="15" t="n"/>
      <c r="E4" s="15" t="n"/>
    </row>
    <row r="5" ht="32" customHeight="1">
      <c r="A5" s="19" t="inlineStr">
        <is>
          <t>Overall Conversion Rate</t>
        </is>
      </c>
      <c r="B5" s="41">
        <f>LOGIC!B49</f>
        <v/>
      </c>
    </row>
    <row r="6" ht="32" customHeight="1">
      <c r="A6" s="19" t="inlineStr">
        <is>
          <t>Avg Stage Conversion</t>
        </is>
      </c>
      <c r="B6" s="42">
        <f>LOGIC!B50</f>
        <v/>
      </c>
    </row>
    <row r="7" ht="32" customHeight="1">
      <c r="A7" s="19" t="inlineStr">
        <is>
          <t>Deals Won (latest)</t>
        </is>
      </c>
      <c r="B7" s="43">
        <f>LOGIC!B56</f>
        <v/>
      </c>
    </row>
    <row r="8" ht="32" customHeight="1">
      <c r="A8" s="19" t="inlineStr">
        <is>
          <t>Monthly Revenue</t>
        </is>
      </c>
      <c r="B8" s="44">
        <f>LOGIC!B57</f>
        <v/>
      </c>
    </row>
    <row r="9" ht="32" customHeight="1">
      <c r="A9" s="19" t="inlineStr">
        <is>
          <t>Revenue vs Target</t>
        </is>
      </c>
      <c r="B9" s="42">
        <f>LOGIC!B58</f>
        <v/>
      </c>
    </row>
    <row r="11" ht="28" customHeight="1">
      <c r="A11" s="31" t="inlineStr">
        <is>
          <t xml:space="preserve">  BOTTLENECK ANALYSIS</t>
        </is>
      </c>
      <c r="B11" s="32" t="n"/>
      <c r="C11" s="32" t="n"/>
      <c r="D11" s="32" t="n"/>
      <c r="E11" s="32" t="n"/>
    </row>
    <row r="12" ht="32" customHeight="1">
      <c r="A12" s="19" t="inlineStr">
        <is>
          <t>Bottleneck Stage</t>
        </is>
      </c>
      <c r="B12" s="45">
        <f>LOGIC!B51</f>
        <v/>
      </c>
    </row>
    <row r="13" ht="32" customHeight="1">
      <c r="A13" s="19" t="inlineStr">
        <is>
          <t>Worst Drop-off Rate</t>
        </is>
      </c>
      <c r="B13" s="42">
        <f>LOGIC!B52</f>
        <v/>
      </c>
    </row>
    <row r="15" ht="28" customHeight="1">
      <c r="A15" s="16" t="inlineStr">
        <is>
          <t xml:space="preserve">  TARGET REQUIREMENTS</t>
        </is>
      </c>
      <c r="B15" s="17" t="n"/>
      <c r="C15" s="17" t="n"/>
      <c r="D15" s="17" t="n"/>
      <c r="E15" s="17" t="n"/>
    </row>
    <row r="16" ht="32" customHeight="1">
      <c r="A16" s="19" t="inlineStr">
        <is>
          <t>Required Visitors</t>
        </is>
      </c>
      <c r="B16" s="43">
        <f>LOGIC!B53</f>
        <v/>
      </c>
    </row>
    <row r="17" ht="32" customHeight="1">
      <c r="A17" s="19" t="inlineStr">
        <is>
          <t>Current Visitors</t>
        </is>
      </c>
      <c r="B17" s="43">
        <f>LOGIC!B54</f>
        <v/>
      </c>
    </row>
    <row r="18" ht="32" customHeight="1">
      <c r="A18" s="19" t="inlineStr">
        <is>
          <t>Visitor Gap</t>
        </is>
      </c>
      <c r="B18" s="43">
        <f>LOGIC!B55</f>
        <v/>
      </c>
    </row>
    <row r="20" ht="28" customHeight="1">
      <c r="A20" s="34" t="inlineStr">
        <is>
          <t xml:space="preserve">  STAGE CONVERSIONS (avg)</t>
        </is>
      </c>
      <c r="B20" s="35" t="n"/>
      <c r="C20" s="35" t="n"/>
      <c r="D20" s="35" t="n"/>
      <c r="E20" s="35" t="n"/>
    </row>
    <row r="21" ht="32" customHeight="1">
      <c r="A21" s="46" t="inlineStr">
        <is>
          <t>Stage Transition</t>
        </is>
      </c>
      <c r="B21" s="46" t="inlineStr">
        <is>
          <t>Avg Rate</t>
        </is>
      </c>
      <c r="C21" s="46" t="inlineStr">
        <is>
          <t>Benchmark</t>
        </is>
      </c>
      <c r="D21" s="46" t="inlineStr">
        <is>
          <t>vs Bench</t>
        </is>
      </c>
      <c r="E21" s="46" t="inlineStr">
        <is>
          <t>Status</t>
        </is>
      </c>
    </row>
    <row r="22">
      <c r="A22" s="47" t="inlineStr">
        <is>
          <t>Website Visitors -&gt; Leads Captured</t>
        </is>
      </c>
      <c r="B22" s="48">
        <f>LOGIC!H5</f>
        <v/>
      </c>
      <c r="C22" s="49">
        <f>CONFIG!B9</f>
        <v/>
      </c>
      <c r="D22" s="50">
        <f>B22-C22</f>
        <v/>
      </c>
      <c r="E22" s="51">
        <f>IF(B22&gt;=CONFIG!B5,"STRONG",IF(B22&gt;=CONFIG!B6,"OK","WEAK"))</f>
        <v/>
      </c>
    </row>
    <row r="23">
      <c r="A23" s="47" t="inlineStr">
        <is>
          <t>Leads Captured -&gt; MQLs (Marketing Qualified)</t>
        </is>
      </c>
      <c r="B23" s="48">
        <f>LOGIC!H6</f>
        <v/>
      </c>
      <c r="C23" s="49">
        <f>CONFIG!B10</f>
        <v/>
      </c>
      <c r="D23" s="50">
        <f>B23-C23</f>
        <v/>
      </c>
      <c r="E23" s="51">
        <f>IF(B23&gt;=CONFIG!B5,"STRONG",IF(B23&gt;=CONFIG!B6,"OK","WEAK"))</f>
        <v/>
      </c>
    </row>
    <row r="24">
      <c r="A24" s="47" t="inlineStr">
        <is>
          <t>MQLs (Marketing Qualified) -&gt; SQLs (Sales Qualified)</t>
        </is>
      </c>
      <c r="B24" s="48">
        <f>LOGIC!H7</f>
        <v/>
      </c>
      <c r="C24" s="49">
        <f>CONFIG!B11</f>
        <v/>
      </c>
      <c r="D24" s="50">
        <f>B24-C24</f>
        <v/>
      </c>
      <c r="E24" s="51">
        <f>IF(B24&gt;=CONFIG!B5,"STRONG",IF(B24&gt;=CONFIG!B6,"OK","WEAK"))</f>
        <v/>
      </c>
    </row>
    <row r="25">
      <c r="A25" s="47" t="inlineStr">
        <is>
          <t>SQLs (Sales Qualified) -&gt; Opportunities Created</t>
        </is>
      </c>
      <c r="B25" s="48">
        <f>LOGIC!H8</f>
        <v/>
      </c>
      <c r="C25" s="49">
        <f>CONFIG!B12</f>
        <v/>
      </c>
      <c r="D25" s="50">
        <f>B25-C25</f>
        <v/>
      </c>
      <c r="E25" s="51">
        <f>IF(B25&gt;=CONFIG!B5,"STRONG",IF(B25&gt;=CONFIG!B6,"OK","WEAK"))</f>
        <v/>
      </c>
    </row>
    <row r="26">
      <c r="A26" s="47" t="inlineStr">
        <is>
          <t>Opportunities Created -&gt; Proposals Sent</t>
        </is>
      </c>
      <c r="B26" s="48">
        <f>LOGIC!H9</f>
        <v/>
      </c>
      <c r="C26" s="49">
        <f>CONFIG!B13</f>
        <v/>
      </c>
      <c r="D26" s="50">
        <f>B26-C26</f>
        <v/>
      </c>
      <c r="E26" s="51">
        <f>IF(B26&gt;=CONFIG!B5,"STRONG",IF(B26&gt;=CONFIG!B6,"OK","WEAK"))</f>
        <v/>
      </c>
    </row>
    <row r="27">
      <c r="A27" s="47" t="inlineStr">
        <is>
          <t>Proposals Sent -&gt; Negotiations</t>
        </is>
      </c>
      <c r="B27" s="48">
        <f>LOGIC!H10</f>
        <v/>
      </c>
      <c r="C27" s="49">
        <f>CONFIG!B14</f>
        <v/>
      </c>
      <c r="D27" s="50">
        <f>B27-C27</f>
        <v/>
      </c>
      <c r="E27" s="51">
        <f>IF(B27&gt;=CONFIG!B5,"STRONG",IF(B27&gt;=CONFIG!B6,"OK","WEAK"))</f>
        <v/>
      </c>
    </row>
    <row r="28">
      <c r="A28" s="47" t="inlineStr">
        <is>
          <t>Negotiations -&gt; Closed Won</t>
        </is>
      </c>
      <c r="B28" s="48">
        <f>LOGIC!H11</f>
        <v/>
      </c>
      <c r="C28" s="49">
        <f>CONFIG!B15</f>
        <v/>
      </c>
      <c r="D28" s="50">
        <f>B28-C28</f>
        <v/>
      </c>
      <c r="E28" s="51">
        <f>IF(B28&gt;=CONFIG!B5,"STRONG",IF(B28&gt;=CONFIG!B6,"OK","WEAK"))</f>
        <v/>
      </c>
    </row>
    <row r="30" ht="24" customHeight="1">
      <c r="A30" s="52" t="inlineStr">
        <is>
          <t>RangeLead.com  |  Premium B2B Lead Data  |  Free Download — rangelead.com/free-tools</t>
        </is>
      </c>
    </row>
  </sheetData>
  <mergeCells count="7">
    <mergeCell ref="A30:E30"/>
    <mergeCell ref="A4:E4"/>
    <mergeCell ref="A20:E20"/>
    <mergeCell ref="A2:E2"/>
    <mergeCell ref="A15:E15"/>
    <mergeCell ref="A11:E11"/>
    <mergeCell ref="A1:E1"/>
  </mergeCells>
  <conditionalFormatting sqref="D22:D28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E22:E28">
    <cfRule type="cellIs" priority="3" operator="equal" dxfId="0">
      <formula>"STRONG"</formula>
    </cfRule>
    <cfRule type="cellIs" priority="4" operator="equal" dxfId="2">
      <formula>"OK"</formula>
    </cfRule>
    <cfRule type="cellIs" priority="5" operator="equal" dxfId="1">
      <formula>"WEAK"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