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&quot;$&quot;#,##0.00"/>
    <numFmt numFmtId="166" formatCode="0.0%"/>
    <numFmt numFmtId="167" formatCode="&quot;$&quot;#,##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10" fillId="3" borderId="1" applyAlignment="1" pivotButton="0" quotePrefix="0" xfId="0">
      <alignment horizontal="center" vertical="center" wrapText="1"/>
    </xf>
    <xf numFmtId="9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9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3" fontId="9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center" vertical="center"/>
    </xf>
    <xf numFmtId="9" fontId="9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9" fontId="7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166" fontId="7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167" fontId="7" fillId="12" borderId="1" applyAlignment="1" pivotButton="0" quotePrefix="0" xfId="0">
      <alignment horizontal="center" vertical="center"/>
    </xf>
    <xf numFmtId="0" fontId="9" fillId="12" borderId="1" applyAlignment="1" pivotButton="0" quotePrefix="0" xfId="0">
      <alignment horizontal="center" vertical="center"/>
    </xf>
    <xf numFmtId="9" fontId="7" fillId="13" borderId="1" applyAlignment="1" pivotButton="0" quotePrefix="0" xfId="0">
      <alignment horizontal="center" vertical="center"/>
    </xf>
    <xf numFmtId="165" fontId="7" fillId="13" borderId="1" applyAlignment="1" pivotButton="0" quotePrefix="0" xfId="0">
      <alignment horizontal="center" vertical="center"/>
    </xf>
    <xf numFmtId="166" fontId="7" fillId="13" borderId="1" applyAlignment="1" pivotButton="0" quotePrefix="0" xfId="0">
      <alignment horizontal="center" vertical="center"/>
    </xf>
    <xf numFmtId="3" fontId="7" fillId="13" borderId="1" applyAlignment="1" pivotButton="0" quotePrefix="0" xfId="0">
      <alignment horizontal="center" vertical="center"/>
    </xf>
    <xf numFmtId="167" fontId="7" fillId="13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9" fontId="12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DISCOUNT IMPACT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how offering discounts at various tiers (5%-50%) affects your profit margin, and calculate the extra volume needed to break even at each discount level.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Base Unit Price</t>
        </is>
      </c>
    </row>
    <row r="9" ht="22" customHeight="1">
      <c r="A9" s="6" t="inlineStr">
        <is>
          <t xml:space="preserve">  • Unit Cost (COGS)</t>
        </is>
      </c>
    </row>
    <row r="10" ht="22" customHeight="1">
      <c r="A10" s="6" t="inlineStr">
        <is>
          <t xml:space="preserve">  • Current Monthly Volume (units)</t>
        </is>
      </c>
    </row>
    <row r="11" ht="22" customHeight="1">
      <c r="A11" s="6" t="inlineStr">
        <is>
          <t xml:space="preserve">  • Fixed Costs per Month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Margin impact at each discount tier (5%-50%)</t>
        </is>
      </c>
    </row>
    <row r="15" ht="22" customHeight="1">
      <c r="A15" s="6" t="inlineStr">
        <is>
          <t xml:space="preserve">  • Extra volume needed to maintain profit</t>
        </is>
      </c>
    </row>
    <row r="16" ht="22" customHeight="1">
      <c r="A16" s="6" t="inlineStr">
        <is>
          <t xml:space="preserve">  • Break-even volume at each discount level</t>
        </is>
      </c>
    </row>
    <row r="17" ht="22" customHeight="1">
      <c r="A17" s="6" t="inlineStr">
        <is>
          <t xml:space="preserve">  • Profit comparison: original vs. discounted</t>
        </is>
      </c>
    </row>
    <row r="18" ht="22" customHeight="1">
      <c r="A18" s="6" t="inlineStr">
        <is>
          <t xml:space="preserve">  • Discount tier recommendations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Discount Tiers &amp; Thresholds</t>
        </is>
      </c>
      <c r="B1" s="8" t="n"/>
      <c r="C1" s="8" t="n"/>
    </row>
    <row r="3" ht="26" customHeight="1">
      <c r="A3" s="9" t="inlineStr">
        <is>
          <t>Discount Tier 1</t>
        </is>
      </c>
      <c r="B3" s="10" t="n">
        <v>0.05</v>
      </c>
      <c r="C3" s="11" t="inlineStr">
        <is>
          <t>5% discount level</t>
        </is>
      </c>
    </row>
    <row r="4" ht="26" customHeight="1">
      <c r="A4" s="9" t="inlineStr">
        <is>
          <t>Discount Tier 2</t>
        </is>
      </c>
      <c r="B4" s="10" t="n">
        <v>0.1</v>
      </c>
      <c r="C4" s="11" t="inlineStr">
        <is>
          <t>10% discount level</t>
        </is>
      </c>
    </row>
    <row r="5" ht="26" customHeight="1">
      <c r="A5" s="9" t="inlineStr">
        <is>
          <t>Discount Tier 3</t>
        </is>
      </c>
      <c r="B5" s="10" t="n">
        <v>0.15</v>
      </c>
      <c r="C5" s="11" t="inlineStr">
        <is>
          <t>15% discount level</t>
        </is>
      </c>
    </row>
    <row r="6" ht="26" customHeight="1">
      <c r="A6" s="9" t="inlineStr">
        <is>
          <t>Discount Tier 4</t>
        </is>
      </c>
      <c r="B6" s="10" t="n">
        <v>0.2</v>
      </c>
      <c r="C6" s="11" t="inlineStr">
        <is>
          <t>20% discount level</t>
        </is>
      </c>
    </row>
    <row r="7" ht="26" customHeight="1">
      <c r="A7" s="9" t="inlineStr">
        <is>
          <t>Discount Tier 5</t>
        </is>
      </c>
      <c r="B7" s="10" t="n">
        <v>0.25</v>
      </c>
      <c r="C7" s="11" t="inlineStr">
        <is>
          <t>25% discount level</t>
        </is>
      </c>
    </row>
    <row r="8" ht="26" customHeight="1">
      <c r="A8" s="9" t="inlineStr">
        <is>
          <t>Discount Tier 6</t>
        </is>
      </c>
      <c r="B8" s="10" t="n">
        <v>0.3</v>
      </c>
      <c r="C8" s="11" t="inlineStr">
        <is>
          <t>30% discount level</t>
        </is>
      </c>
    </row>
    <row r="9" ht="26" customHeight="1">
      <c r="A9" s="9" t="inlineStr">
        <is>
          <t>Discount Tier 7</t>
        </is>
      </c>
      <c r="B9" s="10" t="n">
        <v>0.35</v>
      </c>
      <c r="C9" s="11" t="inlineStr">
        <is>
          <t>35% discount level</t>
        </is>
      </c>
    </row>
    <row r="10" ht="26" customHeight="1">
      <c r="A10" s="9" t="inlineStr">
        <is>
          <t>Discount Tier 8</t>
        </is>
      </c>
      <c r="B10" s="10" t="n">
        <v>0.4</v>
      </c>
      <c r="C10" s="11" t="inlineStr">
        <is>
          <t>40% discount level</t>
        </is>
      </c>
    </row>
    <row r="11" ht="26" customHeight="1">
      <c r="A11" s="9" t="inlineStr">
        <is>
          <t>Discount Tier 9</t>
        </is>
      </c>
      <c r="B11" s="10" t="n">
        <v>0.45</v>
      </c>
      <c r="C11" s="11" t="inlineStr">
        <is>
          <t>45% discount level</t>
        </is>
      </c>
    </row>
    <row r="12" ht="26" customHeight="1">
      <c r="A12" s="9" t="inlineStr">
        <is>
          <t>Discount Tier 10</t>
        </is>
      </c>
      <c r="B12" s="10" t="n">
        <v>0.5</v>
      </c>
      <c r="C12" s="11" t="inlineStr">
        <is>
          <t>50% discount level</t>
        </is>
      </c>
    </row>
    <row r="14" ht="26" customHeight="1">
      <c r="A14" s="9" t="inlineStr">
        <is>
          <t>Min Acceptable Margin %</t>
        </is>
      </c>
      <c r="B14" s="10" t="n">
        <v>0.2</v>
      </c>
      <c r="C14" s="11" t="inlineStr">
        <is>
          <t>Tiers below this are flagged red</t>
        </is>
      </c>
    </row>
    <row r="15" ht="26" customHeight="1">
      <c r="A15" s="9" t="inlineStr">
        <is>
          <t>Max Realistic Volume Multiplier</t>
        </is>
      </c>
      <c r="B15" s="12" t="n">
        <v>3</v>
      </c>
      <c r="C15" s="11" t="inlineStr">
        <is>
          <t>Volume growth cap for feasibility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INPUTS — Enter your data in yellow cells</t>
        </is>
      </c>
      <c r="B1" s="14" t="n"/>
      <c r="C1" s="14" t="n"/>
    </row>
    <row r="3" ht="28" customHeight="1">
      <c r="A3" s="15" t="inlineStr">
        <is>
          <t>Base Unit Price ($)</t>
        </is>
      </c>
      <c r="B3" s="16" t="n">
        <v>100</v>
      </c>
      <c r="C3" s="11" t="inlineStr">
        <is>
          <t>Selling price before discount</t>
        </is>
      </c>
    </row>
    <row r="4" ht="28" customHeight="1">
      <c r="A4" s="15" t="inlineStr">
        <is>
          <t>Unit Cost / COGS ($)</t>
        </is>
      </c>
      <c r="B4" s="16" t="n">
        <v>45</v>
      </c>
      <c r="C4" s="11" t="inlineStr">
        <is>
          <t>Variable cost per unit</t>
        </is>
      </c>
    </row>
    <row r="5" ht="28" customHeight="1">
      <c r="A5" s="15" t="inlineStr">
        <is>
          <t>Current Monthly Volume</t>
        </is>
      </c>
      <c r="B5" s="17" t="n">
        <v>500</v>
      </c>
      <c r="C5" s="11" t="inlineStr">
        <is>
          <t>Units sold per month at base price</t>
        </is>
      </c>
    </row>
    <row r="6" ht="28" customHeight="1">
      <c r="A6" s="15" t="inlineStr">
        <is>
          <t>Fixed Costs / Month ($)</t>
        </is>
      </c>
      <c r="B6" s="16" t="n">
        <v>8000</v>
      </c>
      <c r="C6" s="11" t="inlineStr">
        <is>
          <t>Rent, salaries, overhead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29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8" customWidth="1" min="9" max="9"/>
    <col width="16" customWidth="1" min="10" max="10"/>
  </cols>
  <sheetData>
    <row r="1" ht="28" customHeight="1">
      <c r="A1" s="18" t="inlineStr">
        <is>
          <t xml:space="preserve">  CALCULATIONS — All formulas, do NOT edit</t>
        </is>
      </c>
      <c r="B1" s="19" t="n"/>
      <c r="C1" s="19" t="n"/>
      <c r="D1" s="19" t="n"/>
      <c r="E1" s="19" t="n"/>
      <c r="F1" s="19" t="n"/>
      <c r="G1" s="19" t="n"/>
      <c r="H1" s="19" t="n"/>
      <c r="I1" s="19" t="n"/>
    </row>
    <row r="3" ht="28" customHeight="1">
      <c r="A3" s="20" t="inlineStr">
        <is>
          <t xml:space="preserve">  BASE METRICS (No Discount)</t>
        </is>
      </c>
      <c r="B3" s="21" t="n"/>
      <c r="C3" s="21" t="n"/>
      <c r="D3" s="21" t="n"/>
      <c r="E3" s="21" t="n"/>
      <c r="F3" s="21" t="n"/>
      <c r="G3" s="21" t="n"/>
      <c r="H3" s="21" t="n"/>
      <c r="I3" s="21" t="n"/>
    </row>
    <row r="4" ht="28" customHeight="1">
      <c r="A4" s="22" t="inlineStr">
        <is>
          <t>Base Unit Margin</t>
        </is>
      </c>
      <c r="B4" s="23">
        <f>INPUT!B3-INPUT!B4</f>
        <v/>
      </c>
    </row>
    <row r="5" ht="28" customHeight="1">
      <c r="A5" s="22" t="inlineStr">
        <is>
          <t>Base Margin %</t>
        </is>
      </c>
      <c r="B5" s="24">
        <f>IF(INPUT!B3=0,0,B4/INPUT!B3)</f>
        <v/>
      </c>
    </row>
    <row r="6" ht="28" customHeight="1">
      <c r="A6" s="22" t="inlineStr">
        <is>
          <t>Base Monthly Revenue</t>
        </is>
      </c>
      <c r="B6" s="25">
        <f>INPUT!B3*INPUT!B5</f>
        <v/>
      </c>
    </row>
    <row r="7" ht="28" customHeight="1">
      <c r="A7" s="22" t="inlineStr">
        <is>
          <t>Base Monthly Profit (Gross)</t>
        </is>
      </c>
      <c r="B7" s="25">
        <f>B4*INPUT!B5</f>
        <v/>
      </c>
    </row>
    <row r="8" ht="28" customHeight="1">
      <c r="A8" s="22" t="inlineStr">
        <is>
          <t>Base Monthly Profit (Net)</t>
        </is>
      </c>
      <c r="B8" s="25">
        <f>B7-INPUT!B6</f>
        <v/>
      </c>
    </row>
    <row r="10" ht="28" customHeight="1">
      <c r="A10" s="26" t="inlineStr">
        <is>
          <t xml:space="preserve">  DISCOUNT TIER ANALYSIS</t>
        </is>
      </c>
      <c r="B10" s="27" t="n"/>
      <c r="C10" s="27" t="n"/>
      <c r="D10" s="27" t="n"/>
      <c r="E10" s="27" t="n"/>
      <c r="F10" s="27" t="n"/>
      <c r="G10" s="27" t="n"/>
      <c r="H10" s="27" t="n"/>
      <c r="I10" s="27" t="n"/>
    </row>
    <row r="11" ht="32" customHeight="1">
      <c r="A11" s="28" t="inlineStr">
        <is>
          <t>Discount %</t>
        </is>
      </c>
      <c r="B11" s="28" t="inlineStr">
        <is>
          <t>Discounted Price</t>
        </is>
      </c>
      <c r="C11" s="28" t="inlineStr">
        <is>
          <t>Unit Margin</t>
        </is>
      </c>
      <c r="D11" s="28" t="inlineStr">
        <is>
          <t>Margin %</t>
        </is>
      </c>
      <c r="E11" s="28" t="inlineStr">
        <is>
          <t>Break-Even Vol</t>
        </is>
      </c>
      <c r="F11" s="28" t="inlineStr">
        <is>
          <t>Extra Vol Needed</t>
        </is>
      </c>
      <c r="G11" s="28" t="inlineStr">
        <is>
          <t>BE Revenue</t>
        </is>
      </c>
      <c r="H11" s="28" t="inlineStr">
        <is>
          <t>BE Profit vs Base</t>
        </is>
      </c>
      <c r="I11" s="28" t="inlineStr">
        <is>
          <t>Feasible?</t>
        </is>
      </c>
    </row>
    <row r="12">
      <c r="A12" s="29">
        <f>CONFIG!B3</f>
        <v/>
      </c>
      <c r="B12" s="30">
        <f>INPUT!B3*(1-A12)</f>
        <v/>
      </c>
      <c r="C12" s="30">
        <f>B12-INPUT!B4</f>
        <v/>
      </c>
      <c r="D12" s="31">
        <f>IF(B12=0,0,C12/B12)</f>
        <v/>
      </c>
      <c r="E12" s="32">
        <f>IF(C12&lt;=0,0,ROUNDUP((B$7+INPUT!B6)/C12,0))</f>
        <v/>
      </c>
      <c r="F12" s="33">
        <f>E12-INPUT!B5</f>
        <v/>
      </c>
      <c r="G12" s="34">
        <f>E12*B12</f>
        <v/>
      </c>
      <c r="H12" s="34">
        <f>(E12*C12-INPUT!B6)-B$8</f>
        <v/>
      </c>
      <c r="I12" s="35">
        <f>IF(C12&lt;=0,"NO - Negative Margin",IF(E12/INPUT!B5&lt;=CONFIG!B15,"YES","NO - Too Much Volume"))</f>
        <v/>
      </c>
    </row>
    <row r="13">
      <c r="A13" s="36">
        <f>CONFIG!B4</f>
        <v/>
      </c>
      <c r="B13" s="37">
        <f>INPUT!B3*(1-A13)</f>
        <v/>
      </c>
      <c r="C13" s="37">
        <f>B13-INPUT!B4</f>
        <v/>
      </c>
      <c r="D13" s="38">
        <f>IF(B13=0,0,C13/B13)</f>
        <v/>
      </c>
      <c r="E13" s="39">
        <f>IF(C13&lt;=0,0,ROUNDUP((B$7+INPUT!B6)/C13,0))</f>
        <v/>
      </c>
      <c r="F13" s="40">
        <f>E13-INPUT!B5</f>
        <v/>
      </c>
      <c r="G13" s="41">
        <f>E13*B13</f>
        <v/>
      </c>
      <c r="H13" s="41">
        <f>(E13*C13-INPUT!B6)-B$8</f>
        <v/>
      </c>
      <c r="I13" s="42">
        <f>IF(C13&lt;=0,"NO - Negative Margin",IF(E13/INPUT!B5&lt;=CONFIG!B15,"YES","NO - Too Much Volume"))</f>
        <v/>
      </c>
    </row>
    <row r="14">
      <c r="A14" s="29">
        <f>CONFIG!B5</f>
        <v/>
      </c>
      <c r="B14" s="30">
        <f>INPUT!B3*(1-A14)</f>
        <v/>
      </c>
      <c r="C14" s="30">
        <f>B14-INPUT!B4</f>
        <v/>
      </c>
      <c r="D14" s="31">
        <f>IF(B14=0,0,C14/B14)</f>
        <v/>
      </c>
      <c r="E14" s="32">
        <f>IF(C14&lt;=0,0,ROUNDUP((B$7+INPUT!B6)/C14,0))</f>
        <v/>
      </c>
      <c r="F14" s="33">
        <f>E14-INPUT!B5</f>
        <v/>
      </c>
      <c r="G14" s="34">
        <f>E14*B14</f>
        <v/>
      </c>
      <c r="H14" s="34">
        <f>(E14*C14-INPUT!B6)-B$8</f>
        <v/>
      </c>
      <c r="I14" s="35">
        <f>IF(C14&lt;=0,"NO - Negative Margin",IF(E14/INPUT!B5&lt;=CONFIG!B15,"YES","NO - Too Much Volume"))</f>
        <v/>
      </c>
    </row>
    <row r="15">
      <c r="A15" s="36">
        <f>CONFIG!B6</f>
        <v/>
      </c>
      <c r="B15" s="37">
        <f>INPUT!B3*(1-A15)</f>
        <v/>
      </c>
      <c r="C15" s="37">
        <f>B15-INPUT!B4</f>
        <v/>
      </c>
      <c r="D15" s="38">
        <f>IF(B15=0,0,C15/B15)</f>
        <v/>
      </c>
      <c r="E15" s="39">
        <f>IF(C15&lt;=0,0,ROUNDUP((B$7+INPUT!B6)/C15,0))</f>
        <v/>
      </c>
      <c r="F15" s="40">
        <f>E15-INPUT!B5</f>
        <v/>
      </c>
      <c r="G15" s="41">
        <f>E15*B15</f>
        <v/>
      </c>
      <c r="H15" s="41">
        <f>(E15*C15-INPUT!B6)-B$8</f>
        <v/>
      </c>
      <c r="I15" s="42">
        <f>IF(C15&lt;=0,"NO - Negative Margin",IF(E15/INPUT!B5&lt;=CONFIG!B15,"YES","NO - Too Much Volume"))</f>
        <v/>
      </c>
    </row>
    <row r="16">
      <c r="A16" s="29">
        <f>CONFIG!B7</f>
        <v/>
      </c>
      <c r="B16" s="30">
        <f>INPUT!B3*(1-A16)</f>
        <v/>
      </c>
      <c r="C16" s="30">
        <f>B16-INPUT!B4</f>
        <v/>
      </c>
      <c r="D16" s="31">
        <f>IF(B16=0,0,C16/B16)</f>
        <v/>
      </c>
      <c r="E16" s="32">
        <f>IF(C16&lt;=0,0,ROUNDUP((B$7+INPUT!B6)/C16,0))</f>
        <v/>
      </c>
      <c r="F16" s="33">
        <f>E16-INPUT!B5</f>
        <v/>
      </c>
      <c r="G16" s="34">
        <f>E16*B16</f>
        <v/>
      </c>
      <c r="H16" s="34">
        <f>(E16*C16-INPUT!B6)-B$8</f>
        <v/>
      </c>
      <c r="I16" s="35">
        <f>IF(C16&lt;=0,"NO - Negative Margin",IF(E16/INPUT!B5&lt;=CONFIG!B15,"YES","NO - Too Much Volume"))</f>
        <v/>
      </c>
    </row>
    <row r="17">
      <c r="A17" s="36">
        <f>CONFIG!B8</f>
        <v/>
      </c>
      <c r="B17" s="37">
        <f>INPUT!B3*(1-A17)</f>
        <v/>
      </c>
      <c r="C17" s="37">
        <f>B17-INPUT!B4</f>
        <v/>
      </c>
      <c r="D17" s="38">
        <f>IF(B17=0,0,C17/B17)</f>
        <v/>
      </c>
      <c r="E17" s="39">
        <f>IF(C17&lt;=0,0,ROUNDUP((B$7+INPUT!B6)/C17,0))</f>
        <v/>
      </c>
      <c r="F17" s="40">
        <f>E17-INPUT!B5</f>
        <v/>
      </c>
      <c r="G17" s="41">
        <f>E17*B17</f>
        <v/>
      </c>
      <c r="H17" s="41">
        <f>(E17*C17-INPUT!B6)-B$8</f>
        <v/>
      </c>
      <c r="I17" s="42">
        <f>IF(C17&lt;=0,"NO - Negative Margin",IF(E17/INPUT!B5&lt;=CONFIG!B15,"YES","NO - Too Much Volume"))</f>
        <v/>
      </c>
    </row>
    <row r="18">
      <c r="A18" s="29">
        <f>CONFIG!B9</f>
        <v/>
      </c>
      <c r="B18" s="30">
        <f>INPUT!B3*(1-A18)</f>
        <v/>
      </c>
      <c r="C18" s="30">
        <f>B18-INPUT!B4</f>
        <v/>
      </c>
      <c r="D18" s="31">
        <f>IF(B18=0,0,C18/B18)</f>
        <v/>
      </c>
      <c r="E18" s="32">
        <f>IF(C18&lt;=0,0,ROUNDUP((B$7+INPUT!B6)/C18,0))</f>
        <v/>
      </c>
      <c r="F18" s="33">
        <f>E18-INPUT!B5</f>
        <v/>
      </c>
      <c r="G18" s="34">
        <f>E18*B18</f>
        <v/>
      </c>
      <c r="H18" s="34">
        <f>(E18*C18-INPUT!B6)-B$8</f>
        <v/>
      </c>
      <c r="I18" s="35">
        <f>IF(C18&lt;=0,"NO - Negative Margin",IF(E18/INPUT!B5&lt;=CONFIG!B15,"YES","NO - Too Much Volume"))</f>
        <v/>
      </c>
    </row>
    <row r="19">
      <c r="A19" s="36">
        <f>CONFIG!B10</f>
        <v/>
      </c>
      <c r="B19" s="37">
        <f>INPUT!B3*(1-A19)</f>
        <v/>
      </c>
      <c r="C19" s="37">
        <f>B19-INPUT!B4</f>
        <v/>
      </c>
      <c r="D19" s="38">
        <f>IF(B19=0,0,C19/B19)</f>
        <v/>
      </c>
      <c r="E19" s="39">
        <f>IF(C19&lt;=0,0,ROUNDUP((B$7+INPUT!B6)/C19,0))</f>
        <v/>
      </c>
      <c r="F19" s="40">
        <f>E19-INPUT!B5</f>
        <v/>
      </c>
      <c r="G19" s="41">
        <f>E19*B19</f>
        <v/>
      </c>
      <c r="H19" s="41">
        <f>(E19*C19-INPUT!B6)-B$8</f>
        <v/>
      </c>
      <c r="I19" s="42">
        <f>IF(C19&lt;=0,"NO - Negative Margin",IF(E19/INPUT!B5&lt;=CONFIG!B15,"YES","NO - Too Much Volume"))</f>
        <v/>
      </c>
    </row>
    <row r="20">
      <c r="A20" s="29">
        <f>CONFIG!B11</f>
        <v/>
      </c>
      <c r="B20" s="30">
        <f>INPUT!B3*(1-A20)</f>
        <v/>
      </c>
      <c r="C20" s="30">
        <f>B20-INPUT!B4</f>
        <v/>
      </c>
      <c r="D20" s="31">
        <f>IF(B20=0,0,C20/B20)</f>
        <v/>
      </c>
      <c r="E20" s="32">
        <f>IF(C20&lt;=0,0,ROUNDUP((B$7+INPUT!B6)/C20,0))</f>
        <v/>
      </c>
      <c r="F20" s="33">
        <f>E20-INPUT!B5</f>
        <v/>
      </c>
      <c r="G20" s="34">
        <f>E20*B20</f>
        <v/>
      </c>
      <c r="H20" s="34">
        <f>(E20*C20-INPUT!B6)-B$8</f>
        <v/>
      </c>
      <c r="I20" s="35">
        <f>IF(C20&lt;=0,"NO - Negative Margin",IF(E20/INPUT!B5&lt;=CONFIG!B15,"YES","NO - Too Much Volume"))</f>
        <v/>
      </c>
    </row>
    <row r="21">
      <c r="A21" s="36">
        <f>CONFIG!B12</f>
        <v/>
      </c>
      <c r="B21" s="37">
        <f>INPUT!B3*(1-A21)</f>
        <v/>
      </c>
      <c r="C21" s="37">
        <f>B21-INPUT!B4</f>
        <v/>
      </c>
      <c r="D21" s="38">
        <f>IF(B21=0,0,C21/B21)</f>
        <v/>
      </c>
      <c r="E21" s="39">
        <f>IF(C21&lt;=0,0,ROUNDUP((B$7+INPUT!B6)/C21,0))</f>
        <v/>
      </c>
      <c r="F21" s="40">
        <f>E21-INPUT!B5</f>
        <v/>
      </c>
      <c r="G21" s="41">
        <f>E21*B21</f>
        <v/>
      </c>
      <c r="H21" s="41">
        <f>(E21*C21-INPUT!B6)-B$8</f>
        <v/>
      </c>
      <c r="I21" s="42">
        <f>IF(C21&lt;=0,"NO - Negative Margin",IF(E21/INPUT!B5&lt;=CONFIG!B15,"YES","NO - Too Much Volume"))</f>
        <v/>
      </c>
    </row>
    <row r="23" ht="28" customHeight="1">
      <c r="A23" s="20" t="inlineStr">
        <is>
          <t xml:space="preserve">  SUMMARY METRICS</t>
        </is>
      </c>
      <c r="B23" s="21" t="n"/>
      <c r="C23" s="21" t="n"/>
      <c r="D23" s="21" t="n"/>
      <c r="E23" s="21" t="n"/>
      <c r="F23" s="21" t="n"/>
      <c r="G23" s="21" t="n"/>
      <c r="H23" s="21" t="n"/>
      <c r="I23" s="21" t="n"/>
    </row>
    <row r="24" ht="28" customHeight="1">
      <c r="A24" s="22" t="inlineStr">
        <is>
          <t>Max Feasible Discount</t>
        </is>
      </c>
      <c r="B24" s="43">
        <f>IFERROR(INDEX(A12:A21,MATCH("YES",I12:I21,-1)),"None")</f>
        <v/>
      </c>
    </row>
    <row r="25" ht="28" customHeight="1">
      <c r="A25" s="22" t="inlineStr">
        <is>
          <t>Best Margin Tier (Feasible)</t>
        </is>
      </c>
      <c r="B25" s="43">
        <f>IFERROR(MINIFS(A12:A21,I12:I21,"YES"),"None")</f>
        <v/>
      </c>
    </row>
    <row r="26" ht="28" customHeight="1">
      <c r="A26" s="22" t="inlineStr">
        <is>
          <t>Avg Extra Volume Needed</t>
        </is>
      </c>
      <c r="B26" s="32">
        <f>IFERROR(AVERAGE(F12:F21),0)</f>
        <v/>
      </c>
    </row>
    <row r="27" ht="28" customHeight="1">
      <c r="A27" s="22" t="inlineStr">
        <is>
          <t>Revenue at 10% Discount</t>
        </is>
      </c>
      <c r="B27" s="25">
        <f>LOGIC!G13</f>
        <v/>
      </c>
    </row>
    <row r="28" ht="28" customHeight="1">
      <c r="A28" s="22" t="inlineStr">
        <is>
          <t>Revenue at 20% Discount</t>
        </is>
      </c>
      <c r="B28" s="25">
        <f>LOGIC!G15</f>
        <v/>
      </c>
    </row>
    <row r="29" ht="28" customHeight="1">
      <c r="A29" s="22" t="inlineStr">
        <is>
          <t>Profit Sensitivity</t>
        </is>
      </c>
      <c r="B29" s="24">
        <f>IF(B8=0,0,(B8-((C12*E12)-INPUT!B6))/B8)</f>
        <v/>
      </c>
    </row>
  </sheetData>
  <mergeCells count="4">
    <mergeCell ref="A1:I1"/>
    <mergeCell ref="A23:I23"/>
    <mergeCell ref="A3:I3"/>
    <mergeCell ref="A10:I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I28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8" customWidth="1" min="9" max="9"/>
  </cols>
  <sheetData>
    <row r="1" ht="44" customHeight="1">
      <c r="A1" s="44" t="inlineStr">
        <is>
          <t>DISCOUNT IMPACT SIMULATOR — RESULTS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  <c r="I2" s="4" t="n"/>
    </row>
    <row r="4" ht="28" customHeight="1">
      <c r="A4" s="26" t="inlineStr">
        <is>
          <t xml:space="preserve">  CURRENT BASELINE</t>
        </is>
      </c>
      <c r="B4" s="27" t="n"/>
      <c r="C4" s="27" t="n"/>
      <c r="D4" s="27" t="n"/>
      <c r="E4" s="27" t="n"/>
      <c r="F4" s="27" t="n"/>
      <c r="G4" s="27" t="n"/>
      <c r="H4" s="27" t="n"/>
      <c r="I4" s="27" t="n"/>
    </row>
    <row r="5" ht="32" customHeight="1">
      <c r="A5" s="15" t="inlineStr">
        <is>
          <t>Base Price</t>
        </is>
      </c>
      <c r="B5" s="45">
        <f>INPUT!B3</f>
        <v/>
      </c>
      <c r="D5" s="15" t="inlineStr">
        <is>
          <t>Unit Cost</t>
        </is>
      </c>
      <c r="E5" s="45">
        <f>INPUT!B4</f>
        <v/>
      </c>
    </row>
    <row r="6" ht="32" customHeight="1">
      <c r="A6" s="15" t="inlineStr">
        <is>
          <t>Current Volume</t>
        </is>
      </c>
      <c r="B6" s="46">
        <f>INPUT!B5</f>
        <v/>
      </c>
      <c r="D6" s="15" t="inlineStr">
        <is>
          <t>Fixed Costs</t>
        </is>
      </c>
      <c r="E6" s="47">
        <f>INPUT!B6</f>
        <v/>
      </c>
    </row>
    <row r="7" ht="32" customHeight="1">
      <c r="A7" s="15" t="inlineStr">
        <is>
          <t>Base Margin %</t>
        </is>
      </c>
      <c r="B7" s="48">
        <f>LOGIC!B5</f>
        <v/>
      </c>
      <c r="D7" s="15" t="inlineStr">
        <is>
          <t>Monthly Profit</t>
        </is>
      </c>
      <c r="E7" s="47">
        <f>LOGIC!B8</f>
        <v/>
      </c>
    </row>
    <row r="9" ht="28" customHeight="1">
      <c r="A9" s="20" t="inlineStr">
        <is>
          <t xml:space="preserve">  DISCOUNT TIER ANALYSIS</t>
        </is>
      </c>
      <c r="B9" s="21" t="n"/>
      <c r="C9" s="21" t="n"/>
      <c r="D9" s="21" t="n"/>
      <c r="E9" s="21" t="n"/>
      <c r="F9" s="21" t="n"/>
      <c r="G9" s="21" t="n"/>
      <c r="H9" s="21" t="n"/>
      <c r="I9" s="21" t="n"/>
    </row>
    <row r="10" ht="32" customHeight="1">
      <c r="A10" s="28" t="inlineStr">
        <is>
          <t>Discount %</t>
        </is>
      </c>
      <c r="B10" s="28" t="inlineStr">
        <is>
          <t>Sale Price</t>
        </is>
      </c>
      <c r="C10" s="28" t="inlineStr">
        <is>
          <t>Unit Margin</t>
        </is>
      </c>
      <c r="D10" s="28" t="inlineStr">
        <is>
          <t>Margin %</t>
        </is>
      </c>
      <c r="E10" s="28" t="inlineStr">
        <is>
          <t>Break-Even Vol</t>
        </is>
      </c>
      <c r="F10" s="28" t="inlineStr">
        <is>
          <t>Extra Vol Needed</t>
        </is>
      </c>
      <c r="G10" s="28" t="inlineStr">
        <is>
          <t>BE Revenue</t>
        </is>
      </c>
      <c r="H10" s="28" t="inlineStr">
        <is>
          <t>Profit vs Base</t>
        </is>
      </c>
      <c r="I10" s="28" t="inlineStr">
        <is>
          <t>Feasible?</t>
        </is>
      </c>
    </row>
    <row r="11">
      <c r="A11" s="49">
        <f>LOGIC!A12</f>
        <v/>
      </c>
      <c r="B11" s="50">
        <f>LOGIC!B12</f>
        <v/>
      </c>
      <c r="C11" s="50">
        <f>LOGIC!C12</f>
        <v/>
      </c>
      <c r="D11" s="51">
        <f>LOGIC!D12</f>
        <v/>
      </c>
      <c r="E11" s="52">
        <f>LOGIC!E12</f>
        <v/>
      </c>
      <c r="F11" s="52">
        <f>LOGIC!F12</f>
        <v/>
      </c>
      <c r="G11" s="53">
        <f>LOGIC!G12</f>
        <v/>
      </c>
      <c r="H11" s="53">
        <f>LOGIC!H12</f>
        <v/>
      </c>
      <c r="I11" s="54">
        <f>LOGIC!I12</f>
        <v/>
      </c>
    </row>
    <row r="12">
      <c r="A12" s="55">
        <f>LOGIC!A13</f>
        <v/>
      </c>
      <c r="B12" s="56">
        <f>LOGIC!B13</f>
        <v/>
      </c>
      <c r="C12" s="56">
        <f>LOGIC!C13</f>
        <v/>
      </c>
      <c r="D12" s="57">
        <f>LOGIC!D13</f>
        <v/>
      </c>
      <c r="E12" s="58">
        <f>LOGIC!E13</f>
        <v/>
      </c>
      <c r="F12" s="58">
        <f>LOGIC!F13</f>
        <v/>
      </c>
      <c r="G12" s="59">
        <f>LOGIC!G13</f>
        <v/>
      </c>
      <c r="H12" s="59">
        <f>LOGIC!H13</f>
        <v/>
      </c>
      <c r="I12" s="60">
        <f>LOGIC!I13</f>
        <v/>
      </c>
    </row>
    <row r="13">
      <c r="A13" s="49">
        <f>LOGIC!A14</f>
        <v/>
      </c>
      <c r="B13" s="50">
        <f>LOGIC!B14</f>
        <v/>
      </c>
      <c r="C13" s="50">
        <f>LOGIC!C14</f>
        <v/>
      </c>
      <c r="D13" s="51">
        <f>LOGIC!D14</f>
        <v/>
      </c>
      <c r="E13" s="52">
        <f>LOGIC!E14</f>
        <v/>
      </c>
      <c r="F13" s="52">
        <f>LOGIC!F14</f>
        <v/>
      </c>
      <c r="G13" s="53">
        <f>LOGIC!G14</f>
        <v/>
      </c>
      <c r="H13" s="53">
        <f>LOGIC!H14</f>
        <v/>
      </c>
      <c r="I13" s="54">
        <f>LOGIC!I14</f>
        <v/>
      </c>
    </row>
    <row r="14">
      <c r="A14" s="55">
        <f>LOGIC!A15</f>
        <v/>
      </c>
      <c r="B14" s="56">
        <f>LOGIC!B15</f>
        <v/>
      </c>
      <c r="C14" s="56">
        <f>LOGIC!C15</f>
        <v/>
      </c>
      <c r="D14" s="57">
        <f>LOGIC!D15</f>
        <v/>
      </c>
      <c r="E14" s="58">
        <f>LOGIC!E15</f>
        <v/>
      </c>
      <c r="F14" s="58">
        <f>LOGIC!F15</f>
        <v/>
      </c>
      <c r="G14" s="59">
        <f>LOGIC!G15</f>
        <v/>
      </c>
      <c r="H14" s="59">
        <f>LOGIC!H15</f>
        <v/>
      </c>
      <c r="I14" s="60">
        <f>LOGIC!I15</f>
        <v/>
      </c>
    </row>
    <row r="15">
      <c r="A15" s="49">
        <f>LOGIC!A16</f>
        <v/>
      </c>
      <c r="B15" s="50">
        <f>LOGIC!B16</f>
        <v/>
      </c>
      <c r="C15" s="50">
        <f>LOGIC!C16</f>
        <v/>
      </c>
      <c r="D15" s="51">
        <f>LOGIC!D16</f>
        <v/>
      </c>
      <c r="E15" s="52">
        <f>LOGIC!E16</f>
        <v/>
      </c>
      <c r="F15" s="52">
        <f>LOGIC!F16</f>
        <v/>
      </c>
      <c r="G15" s="53">
        <f>LOGIC!G16</f>
        <v/>
      </c>
      <c r="H15" s="53">
        <f>LOGIC!H16</f>
        <v/>
      </c>
      <c r="I15" s="54">
        <f>LOGIC!I16</f>
        <v/>
      </c>
    </row>
    <row r="16">
      <c r="A16" s="55">
        <f>LOGIC!A17</f>
        <v/>
      </c>
      <c r="B16" s="56">
        <f>LOGIC!B17</f>
        <v/>
      </c>
      <c r="C16" s="56">
        <f>LOGIC!C17</f>
        <v/>
      </c>
      <c r="D16" s="57">
        <f>LOGIC!D17</f>
        <v/>
      </c>
      <c r="E16" s="58">
        <f>LOGIC!E17</f>
        <v/>
      </c>
      <c r="F16" s="58">
        <f>LOGIC!F17</f>
        <v/>
      </c>
      <c r="G16" s="59">
        <f>LOGIC!G17</f>
        <v/>
      </c>
      <c r="H16" s="59">
        <f>LOGIC!H17</f>
        <v/>
      </c>
      <c r="I16" s="60">
        <f>LOGIC!I17</f>
        <v/>
      </c>
    </row>
    <row r="17">
      <c r="A17" s="49">
        <f>LOGIC!A18</f>
        <v/>
      </c>
      <c r="B17" s="50">
        <f>LOGIC!B18</f>
        <v/>
      </c>
      <c r="C17" s="50">
        <f>LOGIC!C18</f>
        <v/>
      </c>
      <c r="D17" s="51">
        <f>LOGIC!D18</f>
        <v/>
      </c>
      <c r="E17" s="52">
        <f>LOGIC!E18</f>
        <v/>
      </c>
      <c r="F17" s="52">
        <f>LOGIC!F18</f>
        <v/>
      </c>
      <c r="G17" s="53">
        <f>LOGIC!G18</f>
        <v/>
      </c>
      <c r="H17" s="53">
        <f>LOGIC!H18</f>
        <v/>
      </c>
      <c r="I17" s="54">
        <f>LOGIC!I18</f>
        <v/>
      </c>
    </row>
    <row r="18">
      <c r="A18" s="55">
        <f>LOGIC!A19</f>
        <v/>
      </c>
      <c r="B18" s="56">
        <f>LOGIC!B19</f>
        <v/>
      </c>
      <c r="C18" s="56">
        <f>LOGIC!C19</f>
        <v/>
      </c>
      <c r="D18" s="57">
        <f>LOGIC!D19</f>
        <v/>
      </c>
      <c r="E18" s="58">
        <f>LOGIC!E19</f>
        <v/>
      </c>
      <c r="F18" s="58">
        <f>LOGIC!F19</f>
        <v/>
      </c>
      <c r="G18" s="59">
        <f>LOGIC!G19</f>
        <v/>
      </c>
      <c r="H18" s="59">
        <f>LOGIC!H19</f>
        <v/>
      </c>
      <c r="I18" s="60">
        <f>LOGIC!I19</f>
        <v/>
      </c>
    </row>
    <row r="19">
      <c r="A19" s="49">
        <f>LOGIC!A20</f>
        <v/>
      </c>
      <c r="B19" s="50">
        <f>LOGIC!B20</f>
        <v/>
      </c>
      <c r="C19" s="50">
        <f>LOGIC!C20</f>
        <v/>
      </c>
      <c r="D19" s="51">
        <f>LOGIC!D20</f>
        <v/>
      </c>
      <c r="E19" s="52">
        <f>LOGIC!E20</f>
        <v/>
      </c>
      <c r="F19" s="52">
        <f>LOGIC!F20</f>
        <v/>
      </c>
      <c r="G19" s="53">
        <f>LOGIC!G20</f>
        <v/>
      </c>
      <c r="H19" s="53">
        <f>LOGIC!H20</f>
        <v/>
      </c>
      <c r="I19" s="54">
        <f>LOGIC!I20</f>
        <v/>
      </c>
    </row>
    <row r="20">
      <c r="A20" s="55">
        <f>LOGIC!A21</f>
        <v/>
      </c>
      <c r="B20" s="56">
        <f>LOGIC!B21</f>
        <v/>
      </c>
      <c r="C20" s="56">
        <f>LOGIC!C21</f>
        <v/>
      </c>
      <c r="D20" s="57">
        <f>LOGIC!D21</f>
        <v/>
      </c>
      <c r="E20" s="58">
        <f>LOGIC!E21</f>
        <v/>
      </c>
      <c r="F20" s="58">
        <f>LOGIC!F21</f>
        <v/>
      </c>
      <c r="G20" s="59">
        <f>LOGIC!G21</f>
        <v/>
      </c>
      <c r="H20" s="59">
        <f>LOGIC!H21</f>
        <v/>
      </c>
      <c r="I20" s="60">
        <f>LOGIC!I21</f>
        <v/>
      </c>
    </row>
    <row r="22" ht="28" customHeight="1">
      <c r="A22" s="61" t="inlineStr">
        <is>
          <t xml:space="preserve">  RECOMMENDATIONS</t>
        </is>
      </c>
      <c r="B22" s="62" t="n"/>
      <c r="C22" s="62" t="n"/>
      <c r="D22" s="62" t="n"/>
      <c r="E22" s="62" t="n"/>
      <c r="F22" s="62" t="n"/>
      <c r="G22" s="62" t="n"/>
      <c r="H22" s="62" t="n"/>
      <c r="I22" s="62" t="n"/>
    </row>
    <row r="23" ht="32" customHeight="1">
      <c r="A23" s="15" t="inlineStr">
        <is>
          <t>Max Feasible Discount</t>
        </is>
      </c>
      <c r="B23" s="63">
        <f>LOGIC!B24</f>
        <v/>
      </c>
    </row>
    <row r="24" ht="32" customHeight="1">
      <c r="A24" s="15" t="inlineStr">
        <is>
          <t>Profit Sensitivity (5% tier)</t>
        </is>
      </c>
      <c r="B24" s="48">
        <f>LOGIC!B29</f>
        <v/>
      </c>
    </row>
    <row r="25" ht="32" customHeight="1">
      <c r="A25" s="15" t="inlineStr">
        <is>
          <t>Revenue at 10% Discount</t>
        </is>
      </c>
      <c r="B25" s="47">
        <f>LOGIC!B27</f>
        <v/>
      </c>
    </row>
    <row r="26" ht="32" customHeight="1">
      <c r="A26" s="15" t="inlineStr">
        <is>
          <t>Revenue at 20% Discount</t>
        </is>
      </c>
      <c r="B26" s="47">
        <f>LOGIC!B28</f>
        <v/>
      </c>
    </row>
    <row r="28" ht="24" customHeight="1">
      <c r="A28" s="64" t="inlineStr">
        <is>
          <t>RangeLead.com  |  Premium B2B Lead Data  |  Free Download — rangelead.com/free-tools</t>
        </is>
      </c>
    </row>
  </sheetData>
  <mergeCells count="6">
    <mergeCell ref="A2:I2"/>
    <mergeCell ref="A28:I28"/>
    <mergeCell ref="A1:I1"/>
    <mergeCell ref="A9:I9"/>
    <mergeCell ref="A22:I22"/>
    <mergeCell ref="A4:I4"/>
  </mergeCells>
  <conditionalFormatting sqref="D11:D20">
    <cfRule type="cellIs" priority="1" operator="greaterThanOrEqual" dxfId="0">
      <formula>0.3</formula>
    </cfRule>
    <cfRule type="cellIs" priority="2" operator="between" dxfId="1">
      <formula>0.15</formula>
      <formula>0.299</formula>
    </cfRule>
    <cfRule type="cellIs" priority="3" operator="lessThan" dxfId="2">
      <formula>0.15</formula>
    </cfRule>
  </conditionalFormatting>
  <conditionalFormatting sqref="H11:H20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I11:I20">
    <cfRule type="cellIs" priority="6" operator="equal" dxfId="0">
      <formula>"YES"</formula>
    </cfRule>
    <cfRule type="cellIs" priority="7" operator="equal" dxfId="2">
      <formula>"NO - Negative Margin"</formula>
    </cfRule>
    <cfRule type="cellIs" priority="8" operator="equal" dxfId="1">
      <formula>"NO - Too Much Volume"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