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D97706"/>
        <bgColor rgb="00D97706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164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9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9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4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9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left" vertical="center"/>
    </xf>
    <xf numFmtId="164" fontId="7" fillId="12" borderId="1" applyAlignment="1" pivotButton="0" quotePrefix="0" xfId="0">
      <alignment horizontal="center" vertical="center"/>
    </xf>
    <xf numFmtId="164" fontId="10" fillId="12" borderId="1" applyAlignment="1" pivotButton="0" quotePrefix="0" xfId="0">
      <alignment horizontal="center" vertical="center"/>
    </xf>
    <xf numFmtId="165" fontId="7" fillId="12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COMMISSION CALCULATION ENGINE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tiered sales commissions for your entire team. Supports multi-tier rate structures with accelerators above quota. Track commission expense and effective rates per rep.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Sales reps with total sales amount</t>
        </is>
      </c>
    </row>
    <row r="9" ht="22" customHeight="1">
      <c r="A9" s="6" t="inlineStr">
        <is>
          <t xml:space="preserve">  • Individual quota per rep</t>
        </is>
      </c>
    </row>
    <row r="10" ht="22" customHeight="1">
      <c r="A10" s="6" t="inlineStr">
        <is>
          <t xml:space="preserve">  • Commission tier rates in CONFIG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Commission per rep (tiered calculation)</t>
        </is>
      </c>
    </row>
    <row r="14" ht="22" customHeight="1">
      <c r="A14" s="6" t="inlineStr">
        <is>
          <t xml:space="preserve">  • Total commission expense</t>
        </is>
      </c>
    </row>
    <row r="15" ht="22" customHeight="1">
      <c r="A15" s="6" t="inlineStr">
        <is>
          <t xml:space="preserve">  • Effective commission rate per rep</t>
        </is>
      </c>
    </row>
    <row r="16" ht="22" customHeight="1">
      <c r="A16" s="6" t="inlineStr">
        <is>
          <t xml:space="preserve">  • Quota attainment per rep</t>
        </is>
      </c>
    </row>
    <row r="17" ht="22" customHeight="1">
      <c r="A17" s="6" t="inlineStr">
        <is>
          <t xml:space="preserve">  • Team performance summary</t>
        </is>
      </c>
    </row>
    <row r="18" ht="22" customHeight="1">
      <c r="A18" s="6" t="inlineStr">
        <is>
          <t xml:space="preserve">  • Commission tier breakdown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0:B10"/>
    <mergeCell ref="A5:B5"/>
    <mergeCell ref="A23:B23"/>
    <mergeCell ref="A27:B27"/>
    <mergeCell ref="A13:B13"/>
    <mergeCell ref="A14:B14"/>
    <mergeCell ref="A28:B28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Commission Tiers</t>
        </is>
      </c>
      <c r="B1" s="8" t="n"/>
      <c r="C1" s="8" t="n"/>
    </row>
    <row r="3" ht="28" customHeight="1">
      <c r="A3" s="9" t="inlineStr">
        <is>
          <t xml:space="preserve">  TIER STRUCTURE</t>
        </is>
      </c>
      <c r="B3" s="10" t="n"/>
      <c r="C3" s="10" t="n"/>
    </row>
    <row r="4" ht="26" customHeight="1">
      <c r="A4" s="11" t="inlineStr">
        <is>
          <t>Tier 1: Base Rate</t>
        </is>
      </c>
      <c r="B4" s="12" t="n">
        <v>0.05</v>
      </c>
      <c r="C4" s="13" t="inlineStr">
        <is>
          <t>On sales up to quota</t>
        </is>
      </c>
    </row>
    <row r="5" ht="26" customHeight="1">
      <c r="A5" s="11" t="inlineStr">
        <is>
          <t>Tier 2: Above Quota Rate</t>
        </is>
      </c>
      <c r="B5" s="12" t="n">
        <v>0.08</v>
      </c>
      <c r="C5" s="13" t="inlineStr">
        <is>
          <t>On sales 100%-150% of quota</t>
        </is>
      </c>
    </row>
    <row r="6" ht="26" customHeight="1">
      <c r="A6" s="11" t="inlineStr">
        <is>
          <t>Tier 3: Accelerator Rate</t>
        </is>
      </c>
      <c r="B6" s="12" t="n">
        <v>0.12</v>
      </c>
      <c r="C6" s="13" t="inlineStr">
        <is>
          <t>On sales above 150% of quota</t>
        </is>
      </c>
    </row>
    <row r="7" ht="26" customHeight="1">
      <c r="A7" s="11" t="inlineStr">
        <is>
          <t>Tier 2 Threshold</t>
        </is>
      </c>
      <c r="B7" s="12" t="n">
        <v>1</v>
      </c>
      <c r="C7" s="13" t="inlineStr">
        <is>
          <t>100% of quota</t>
        </is>
      </c>
    </row>
    <row r="8" ht="26" customHeight="1">
      <c r="A8" s="11" t="inlineStr">
        <is>
          <t>Tier 3 Threshold</t>
        </is>
      </c>
      <c r="B8" s="12" t="n">
        <v>1.5</v>
      </c>
      <c r="C8" s="13" t="inlineStr">
        <is>
          <t>150% of quota</t>
        </is>
      </c>
    </row>
    <row r="10" ht="28" customHeight="1">
      <c r="A10" s="14" t="inlineStr">
        <is>
          <t xml:space="preserve">  ADDITIONAL SETTINGS</t>
        </is>
      </c>
      <c r="B10" s="15" t="n"/>
      <c r="C10" s="15" t="n"/>
    </row>
    <row r="11" ht="26" customHeight="1">
      <c r="A11" s="11" t="inlineStr">
        <is>
          <t>Base Salary (annual)</t>
        </is>
      </c>
      <c r="B11" s="16" t="n">
        <v>60000</v>
      </c>
      <c r="C11" s="13" t="inlineStr">
        <is>
          <t>Avg base salary for OTE calc</t>
        </is>
      </c>
    </row>
    <row r="12" ht="26" customHeight="1">
      <c r="A12" s="11" t="inlineStr">
        <is>
          <t>Bonus Pool Per Rep</t>
        </is>
      </c>
      <c r="B12" s="16" t="n">
        <v>2000</v>
      </c>
      <c r="C12" s="13" t="inlineStr">
        <is>
          <t>Additional quarterly bonus pool</t>
        </is>
      </c>
    </row>
    <row r="13" ht="26" customHeight="1">
      <c r="A13" s="11" t="inlineStr">
        <is>
          <t>Commission Cap (% of quota)</t>
        </is>
      </c>
      <c r="B13" s="12" t="n">
        <v>3</v>
      </c>
      <c r="C13" s="13" t="inlineStr">
        <is>
          <t>Max sales eligible for commission (300%)</t>
        </is>
      </c>
    </row>
    <row r="14" ht="26" customHeight="1">
      <c r="A14" s="11" t="inlineStr">
        <is>
          <t>Clawback Period (days)</t>
        </is>
      </c>
      <c r="B14" s="17" t="n">
        <v>90</v>
      </c>
      <c r="C14" s="13" t="inlineStr">
        <is>
          <t>Days before commission is final</t>
        </is>
      </c>
    </row>
    <row r="15" ht="26" customHeight="1">
      <c r="A15" s="11" t="inlineStr">
        <is>
          <t>Min Quota Attainment for Tier 2</t>
        </is>
      </c>
      <c r="B15" s="12" t="n">
        <v>0.8</v>
      </c>
      <c r="C15" s="13" t="inlineStr">
        <is>
          <t>Must hit 80% to unlock tier rates</t>
        </is>
      </c>
    </row>
  </sheetData>
  <mergeCells count="3">
    <mergeCell ref="A1:C1"/>
    <mergeCell ref="A3:C3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19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2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8" t="inlineStr">
        <is>
          <t xml:space="preserve">  SALES REP DATA — Enter in yellow cells</t>
        </is>
      </c>
      <c r="B1" s="19" t="n"/>
      <c r="C1" s="19" t="n"/>
      <c r="D1" s="19" t="n"/>
      <c r="E1" s="19" t="n"/>
    </row>
    <row r="3" ht="28" customHeight="1">
      <c r="A3" s="9" t="inlineStr">
        <is>
          <t xml:space="preserve">  SALES TEAM</t>
        </is>
      </c>
      <c r="B3" s="10" t="n"/>
      <c r="C3" s="10" t="n"/>
      <c r="D3" s="10" t="n"/>
      <c r="E3" s="10" t="n"/>
    </row>
    <row r="4" ht="32" customHeight="1">
      <c r="A4" s="20" t="inlineStr">
        <is>
          <t>Rep Name</t>
        </is>
      </c>
      <c r="B4" s="20" t="inlineStr">
        <is>
          <t>Total Sales ($)</t>
        </is>
      </c>
      <c r="C4" s="20" t="inlineStr">
        <is>
          <t>Quota ($)</t>
        </is>
      </c>
      <c r="D4" s="20" t="inlineStr">
        <is>
          <t>Region</t>
        </is>
      </c>
      <c r="E4" s="20" t="inlineStr">
        <is>
          <t>Start Date</t>
        </is>
      </c>
    </row>
    <row r="5">
      <c r="A5" s="21" t="inlineStr">
        <is>
          <t>Sarah Johnson</t>
        </is>
      </c>
      <c r="B5" s="22" t="n">
        <v>280000</v>
      </c>
      <c r="C5" s="22" t="n">
        <v>200000</v>
      </c>
      <c r="D5" s="21" t="inlineStr">
        <is>
          <t>Northeast</t>
        </is>
      </c>
      <c r="E5" s="21" t="inlineStr">
        <is>
          <t>2024-01-15</t>
        </is>
      </c>
    </row>
    <row r="6">
      <c r="A6" s="21" t="inlineStr">
        <is>
          <t>Mike Chen</t>
        </is>
      </c>
      <c r="B6" s="22" t="n">
        <v>175000</v>
      </c>
      <c r="C6" s="22" t="n">
        <v>200000</v>
      </c>
      <c r="D6" s="21" t="inlineStr">
        <is>
          <t>West</t>
        </is>
      </c>
      <c r="E6" s="21" t="inlineStr">
        <is>
          <t>2023-06-01</t>
        </is>
      </c>
    </row>
    <row r="7">
      <c r="A7" s="21" t="inlineStr">
        <is>
          <t>Lisa Patel</t>
        </is>
      </c>
      <c r="B7" s="22" t="n">
        <v>320000</v>
      </c>
      <c r="C7" s="22" t="n">
        <v>200000</v>
      </c>
      <c r="D7" s="21" t="inlineStr">
        <is>
          <t>Southeast</t>
        </is>
      </c>
      <c r="E7" s="21" t="inlineStr">
        <is>
          <t>2022-03-15</t>
        </is>
      </c>
    </row>
    <row r="8">
      <c r="A8" s="21" t="inlineStr">
        <is>
          <t>Tom Williams</t>
        </is>
      </c>
      <c r="B8" s="22" t="n">
        <v>150000</v>
      </c>
      <c r="C8" s="22" t="n">
        <v>200000</v>
      </c>
      <c r="D8" s="21" t="inlineStr">
        <is>
          <t>Midwest</t>
        </is>
      </c>
      <c r="E8" s="21" t="inlineStr">
        <is>
          <t>2024-07-01</t>
        </is>
      </c>
    </row>
    <row r="9">
      <c r="A9" s="21" t="inlineStr">
        <is>
          <t>Amy Garcia</t>
        </is>
      </c>
      <c r="B9" s="22" t="n">
        <v>410000</v>
      </c>
      <c r="C9" s="22" t="n">
        <v>250000</v>
      </c>
      <c r="D9" s="21" t="inlineStr">
        <is>
          <t>West</t>
        </is>
      </c>
      <c r="E9" s="21" t="inlineStr">
        <is>
          <t>2021-09-01</t>
        </is>
      </c>
    </row>
    <row r="10">
      <c r="A10" s="21" t="inlineStr">
        <is>
          <t>David Kim</t>
        </is>
      </c>
      <c r="B10" s="22" t="n">
        <v>195000</v>
      </c>
      <c r="C10" s="22" t="n">
        <v>200000</v>
      </c>
      <c r="D10" s="21" t="inlineStr">
        <is>
          <t>Northeast</t>
        </is>
      </c>
      <c r="E10" s="21" t="inlineStr">
        <is>
          <t>2023-11-01</t>
        </is>
      </c>
    </row>
    <row r="11">
      <c r="A11" s="21" t="inlineStr">
        <is>
          <t>Rachel Brown</t>
        </is>
      </c>
      <c r="B11" s="22" t="n">
        <v>225000</v>
      </c>
      <c r="C11" s="22" t="n">
        <v>200000</v>
      </c>
      <c r="D11" s="21" t="inlineStr">
        <is>
          <t>Southeast</t>
        </is>
      </c>
      <c r="E11" s="21" t="inlineStr">
        <is>
          <t>2023-01-15</t>
        </is>
      </c>
    </row>
    <row r="12">
      <c r="A12" s="21" t="inlineStr">
        <is>
          <t>James Wilson</t>
        </is>
      </c>
      <c r="B12" s="22" t="n">
        <v>90000</v>
      </c>
      <c r="C12" s="22" t="n">
        <v>200000</v>
      </c>
      <c r="D12" s="21" t="inlineStr">
        <is>
          <t>Midwest</t>
        </is>
      </c>
      <c r="E12" s="21" t="inlineStr">
        <is>
          <t>2025-01-01</t>
        </is>
      </c>
    </row>
    <row r="13">
      <c r="A13" s="21" t="inlineStr">
        <is>
          <t>Emma Davis</t>
        </is>
      </c>
      <c r="B13" s="22" t="n">
        <v>340000</v>
      </c>
      <c r="C13" s="22" t="n">
        <v>250000</v>
      </c>
      <c r="D13" s="21" t="inlineStr">
        <is>
          <t>West</t>
        </is>
      </c>
      <c r="E13" s="21" t="inlineStr">
        <is>
          <t>2022-08-01</t>
        </is>
      </c>
    </row>
    <row r="14">
      <c r="A14" s="21" t="inlineStr">
        <is>
          <t>Chris Lee</t>
        </is>
      </c>
      <c r="B14" s="22" t="n">
        <v>160000</v>
      </c>
      <c r="C14" s="22" t="n">
        <v>200000</v>
      </c>
      <c r="D14" s="21" t="inlineStr">
        <is>
          <t>Northeast</t>
        </is>
      </c>
      <c r="E14" s="21" t="inlineStr">
        <is>
          <t>2024-03-01</t>
        </is>
      </c>
    </row>
    <row r="15">
      <c r="A15" s="23" t="n"/>
      <c r="B15" s="23" t="n"/>
      <c r="C15" s="23" t="n"/>
      <c r="D15" s="23" t="n"/>
      <c r="E15" s="23" t="n"/>
    </row>
    <row r="16">
      <c r="A16" s="24" t="n"/>
      <c r="B16" s="24" t="n"/>
      <c r="C16" s="24" t="n"/>
      <c r="D16" s="24" t="n"/>
      <c r="E16" s="24" t="n"/>
    </row>
    <row r="17">
      <c r="A17" s="23" t="n"/>
      <c r="B17" s="23" t="n"/>
      <c r="C17" s="23" t="n"/>
      <c r="D17" s="23" t="n"/>
      <c r="E17" s="23" t="n"/>
    </row>
    <row r="18">
      <c r="A18" s="24" t="n"/>
      <c r="B18" s="24" t="n"/>
      <c r="C18" s="24" t="n"/>
      <c r="D18" s="24" t="n"/>
      <c r="E18" s="24" t="n"/>
    </row>
    <row r="19">
      <c r="A19" s="23" t="n"/>
      <c r="B19" s="23" t="n"/>
      <c r="C19" s="23" t="n"/>
      <c r="D19" s="23" t="n"/>
      <c r="E19" s="23" t="n"/>
    </row>
  </sheetData>
  <mergeCells count="2">
    <mergeCell ref="A1:E1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54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  <col width="14" customWidth="1" min="9" max="9"/>
    <col width="16" customWidth="1" min="10" max="10"/>
  </cols>
  <sheetData>
    <row r="1" ht="28" customHeight="1">
      <c r="A1" s="14" t="inlineStr">
        <is>
          <t xml:space="preserve">  CALCULATIONS — do NOT edit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</row>
    <row r="3" ht="28" customHeight="1">
      <c r="A3" s="9" t="inlineStr">
        <is>
          <t xml:space="preserve">  COMMISSION BREAKDOWN</t>
        </is>
      </c>
      <c r="B3" s="10" t="n"/>
      <c r="C3" s="10" t="n"/>
      <c r="D3" s="10" t="n"/>
      <c r="E3" s="10" t="n"/>
      <c r="F3" s="10" t="n"/>
      <c r="G3" s="10" t="n"/>
      <c r="H3" s="10" t="n"/>
      <c r="I3" s="10" t="n"/>
    </row>
    <row r="4" ht="28" customHeight="1">
      <c r="A4" s="25" t="inlineStr">
        <is>
          <t>Rep</t>
        </is>
      </c>
      <c r="B4" s="25" t="inlineStr">
        <is>
          <t>Sales</t>
        </is>
      </c>
      <c r="C4" s="25" t="inlineStr">
        <is>
          <t>Attainment</t>
        </is>
      </c>
      <c r="D4" s="25" t="inlineStr">
        <is>
          <t>Tier 1 Comm</t>
        </is>
      </c>
      <c r="E4" s="25" t="inlineStr">
        <is>
          <t>Tier 2 Comm</t>
        </is>
      </c>
      <c r="F4" s="25" t="inlineStr">
        <is>
          <t>Tier 3 Comm</t>
        </is>
      </c>
      <c r="G4" s="25" t="inlineStr">
        <is>
          <t>Total Comm</t>
        </is>
      </c>
      <c r="H4" s="25" t="inlineStr">
        <is>
          <t>Eff. Rate</t>
        </is>
      </c>
      <c r="I4" s="25" t="inlineStr">
        <is>
          <t>Status</t>
        </is>
      </c>
    </row>
    <row r="5">
      <c r="A5" s="26">
        <f>INPUT!A5</f>
        <v/>
      </c>
      <c r="B5" s="27">
        <f>INPUT!B5</f>
        <v/>
      </c>
      <c r="C5" s="28">
        <f>IFERROR(INPUT!B5/INPUT!C5,0)</f>
        <v/>
      </c>
      <c r="D5" s="27">
        <f>MIN(INPUT!B5,INPUT!C5*CONFIG!B7)*CONFIG!B4</f>
        <v/>
      </c>
      <c r="E5" s="27">
        <f>IF(C5&gt;=CONFIG!B15,MAX(0,MIN(INPUT!B5,INPUT!C5*CONFIG!B8)-INPUT!C5*CONFIG!B7)*CONFIG!B5,0)</f>
        <v/>
      </c>
      <c r="F5" s="27">
        <f>IF(C5&gt;=CONFIG!B15,MAX(0,MIN(INPUT!B5,INPUT!C5*CONFIG!B13)-INPUT!C5*CONFIG!B8)*CONFIG!B6,0)</f>
        <v/>
      </c>
      <c r="G5" s="29">
        <f>D5+E5+F5</f>
        <v/>
      </c>
      <c r="H5" s="30">
        <f>IFERROR(G5/B5,0)</f>
        <v/>
      </c>
      <c r="I5" s="31">
        <f>IF(C5&gt;=CONFIG!B8,"ACCELERATOR",IF(C5&gt;=CONFIG!B7,"ABOVE QUOTA",IF(C5&gt;=CONFIG!B15,"ON TRACK","BELOW")))</f>
        <v/>
      </c>
    </row>
    <row r="6">
      <c r="A6" s="26">
        <f>INPUT!A6</f>
        <v/>
      </c>
      <c r="B6" s="27">
        <f>INPUT!B6</f>
        <v/>
      </c>
      <c r="C6" s="28">
        <f>IFERROR(INPUT!B6/INPUT!C6,0)</f>
        <v/>
      </c>
      <c r="D6" s="27">
        <f>MIN(INPUT!B6,INPUT!C6*CONFIG!B7)*CONFIG!B4</f>
        <v/>
      </c>
      <c r="E6" s="27">
        <f>IF(C6&gt;=CONFIG!B15,MAX(0,MIN(INPUT!B6,INPUT!C6*CONFIG!B8)-INPUT!C6*CONFIG!B7)*CONFIG!B5,0)</f>
        <v/>
      </c>
      <c r="F6" s="27">
        <f>IF(C6&gt;=CONFIG!B15,MAX(0,MIN(INPUT!B6,INPUT!C6*CONFIG!B13)-INPUT!C6*CONFIG!B8)*CONFIG!B6,0)</f>
        <v/>
      </c>
      <c r="G6" s="29">
        <f>D6+E6+F6</f>
        <v/>
      </c>
      <c r="H6" s="30">
        <f>IFERROR(G6/B6,0)</f>
        <v/>
      </c>
      <c r="I6" s="31">
        <f>IF(C6&gt;=CONFIG!B8,"ACCELERATOR",IF(C6&gt;=CONFIG!B7,"ABOVE QUOTA",IF(C6&gt;=CONFIG!B15,"ON TRACK","BELOW")))</f>
        <v/>
      </c>
    </row>
    <row r="7">
      <c r="A7" s="26">
        <f>INPUT!A7</f>
        <v/>
      </c>
      <c r="B7" s="27">
        <f>INPUT!B7</f>
        <v/>
      </c>
      <c r="C7" s="28">
        <f>IFERROR(INPUT!B7/INPUT!C7,0)</f>
        <v/>
      </c>
      <c r="D7" s="27">
        <f>MIN(INPUT!B7,INPUT!C7*CONFIG!B7)*CONFIG!B4</f>
        <v/>
      </c>
      <c r="E7" s="27">
        <f>IF(C7&gt;=CONFIG!B15,MAX(0,MIN(INPUT!B7,INPUT!C7*CONFIG!B8)-INPUT!C7*CONFIG!B7)*CONFIG!B5,0)</f>
        <v/>
      </c>
      <c r="F7" s="27">
        <f>IF(C7&gt;=CONFIG!B15,MAX(0,MIN(INPUT!B7,INPUT!C7*CONFIG!B13)-INPUT!C7*CONFIG!B8)*CONFIG!B6,0)</f>
        <v/>
      </c>
      <c r="G7" s="29">
        <f>D7+E7+F7</f>
        <v/>
      </c>
      <c r="H7" s="30">
        <f>IFERROR(G7/B7,0)</f>
        <v/>
      </c>
      <c r="I7" s="31">
        <f>IF(C7&gt;=CONFIG!B8,"ACCELERATOR",IF(C7&gt;=CONFIG!B7,"ABOVE QUOTA",IF(C7&gt;=CONFIG!B15,"ON TRACK","BELOW")))</f>
        <v/>
      </c>
    </row>
    <row r="8">
      <c r="A8" s="26">
        <f>INPUT!A8</f>
        <v/>
      </c>
      <c r="B8" s="27">
        <f>INPUT!B8</f>
        <v/>
      </c>
      <c r="C8" s="28">
        <f>IFERROR(INPUT!B8/INPUT!C8,0)</f>
        <v/>
      </c>
      <c r="D8" s="27">
        <f>MIN(INPUT!B8,INPUT!C8*CONFIG!B7)*CONFIG!B4</f>
        <v/>
      </c>
      <c r="E8" s="27">
        <f>IF(C8&gt;=CONFIG!B15,MAX(0,MIN(INPUT!B8,INPUT!C8*CONFIG!B8)-INPUT!C8*CONFIG!B7)*CONFIG!B5,0)</f>
        <v/>
      </c>
      <c r="F8" s="27">
        <f>IF(C8&gt;=CONFIG!B15,MAX(0,MIN(INPUT!B8,INPUT!C8*CONFIG!B13)-INPUT!C8*CONFIG!B8)*CONFIG!B6,0)</f>
        <v/>
      </c>
      <c r="G8" s="29">
        <f>D8+E8+F8</f>
        <v/>
      </c>
      <c r="H8" s="30">
        <f>IFERROR(G8/B8,0)</f>
        <v/>
      </c>
      <c r="I8" s="31">
        <f>IF(C8&gt;=CONFIG!B8,"ACCELERATOR",IF(C8&gt;=CONFIG!B7,"ABOVE QUOTA",IF(C8&gt;=CONFIG!B15,"ON TRACK","BELOW")))</f>
        <v/>
      </c>
    </row>
    <row r="9">
      <c r="A9" s="26">
        <f>INPUT!A9</f>
        <v/>
      </c>
      <c r="B9" s="27">
        <f>INPUT!B9</f>
        <v/>
      </c>
      <c r="C9" s="28">
        <f>IFERROR(INPUT!B9/INPUT!C9,0)</f>
        <v/>
      </c>
      <c r="D9" s="27">
        <f>MIN(INPUT!B9,INPUT!C9*CONFIG!B7)*CONFIG!B4</f>
        <v/>
      </c>
      <c r="E9" s="27">
        <f>IF(C9&gt;=CONFIG!B15,MAX(0,MIN(INPUT!B9,INPUT!C9*CONFIG!B8)-INPUT!C9*CONFIG!B7)*CONFIG!B5,0)</f>
        <v/>
      </c>
      <c r="F9" s="27">
        <f>IF(C9&gt;=CONFIG!B15,MAX(0,MIN(INPUT!B9,INPUT!C9*CONFIG!B13)-INPUT!C9*CONFIG!B8)*CONFIG!B6,0)</f>
        <v/>
      </c>
      <c r="G9" s="29">
        <f>D9+E9+F9</f>
        <v/>
      </c>
      <c r="H9" s="30">
        <f>IFERROR(G9/B9,0)</f>
        <v/>
      </c>
      <c r="I9" s="31">
        <f>IF(C9&gt;=CONFIG!B8,"ACCELERATOR",IF(C9&gt;=CONFIG!B7,"ABOVE QUOTA",IF(C9&gt;=CONFIG!B15,"ON TRACK","BELOW")))</f>
        <v/>
      </c>
    </row>
    <row r="10">
      <c r="A10" s="26">
        <f>INPUT!A10</f>
        <v/>
      </c>
      <c r="B10" s="27">
        <f>INPUT!B10</f>
        <v/>
      </c>
      <c r="C10" s="28">
        <f>IFERROR(INPUT!B10/INPUT!C10,0)</f>
        <v/>
      </c>
      <c r="D10" s="27">
        <f>MIN(INPUT!B10,INPUT!C10*CONFIG!B7)*CONFIG!B4</f>
        <v/>
      </c>
      <c r="E10" s="27">
        <f>IF(C10&gt;=CONFIG!B15,MAX(0,MIN(INPUT!B10,INPUT!C10*CONFIG!B8)-INPUT!C10*CONFIG!B7)*CONFIG!B5,0)</f>
        <v/>
      </c>
      <c r="F10" s="27">
        <f>IF(C10&gt;=CONFIG!B15,MAX(0,MIN(INPUT!B10,INPUT!C10*CONFIG!B13)-INPUT!C10*CONFIG!B8)*CONFIG!B6,0)</f>
        <v/>
      </c>
      <c r="G10" s="29">
        <f>D10+E10+F10</f>
        <v/>
      </c>
      <c r="H10" s="30">
        <f>IFERROR(G10/B10,0)</f>
        <v/>
      </c>
      <c r="I10" s="31">
        <f>IF(C10&gt;=CONFIG!B8,"ACCELERATOR",IF(C10&gt;=CONFIG!B7,"ABOVE QUOTA",IF(C10&gt;=CONFIG!B15,"ON TRACK","BELOW")))</f>
        <v/>
      </c>
    </row>
    <row r="11">
      <c r="A11" s="26">
        <f>INPUT!A11</f>
        <v/>
      </c>
      <c r="B11" s="27">
        <f>INPUT!B11</f>
        <v/>
      </c>
      <c r="C11" s="28">
        <f>IFERROR(INPUT!B11/INPUT!C11,0)</f>
        <v/>
      </c>
      <c r="D11" s="27">
        <f>MIN(INPUT!B11,INPUT!C11*CONFIG!B7)*CONFIG!B4</f>
        <v/>
      </c>
      <c r="E11" s="27">
        <f>IF(C11&gt;=CONFIG!B15,MAX(0,MIN(INPUT!B11,INPUT!C11*CONFIG!B8)-INPUT!C11*CONFIG!B7)*CONFIG!B5,0)</f>
        <v/>
      </c>
      <c r="F11" s="27">
        <f>IF(C11&gt;=CONFIG!B15,MAX(0,MIN(INPUT!B11,INPUT!C11*CONFIG!B13)-INPUT!C11*CONFIG!B8)*CONFIG!B6,0)</f>
        <v/>
      </c>
      <c r="G11" s="29">
        <f>D11+E11+F11</f>
        <v/>
      </c>
      <c r="H11" s="30">
        <f>IFERROR(G11/B11,0)</f>
        <v/>
      </c>
      <c r="I11" s="31">
        <f>IF(C11&gt;=CONFIG!B8,"ACCELERATOR",IF(C11&gt;=CONFIG!B7,"ABOVE QUOTA",IF(C11&gt;=CONFIG!B15,"ON TRACK","BELOW")))</f>
        <v/>
      </c>
    </row>
    <row r="12">
      <c r="A12" s="26">
        <f>INPUT!A12</f>
        <v/>
      </c>
      <c r="B12" s="27">
        <f>INPUT!B12</f>
        <v/>
      </c>
      <c r="C12" s="28">
        <f>IFERROR(INPUT!B12/INPUT!C12,0)</f>
        <v/>
      </c>
      <c r="D12" s="27">
        <f>MIN(INPUT!B12,INPUT!C12*CONFIG!B7)*CONFIG!B4</f>
        <v/>
      </c>
      <c r="E12" s="27">
        <f>IF(C12&gt;=CONFIG!B15,MAX(0,MIN(INPUT!B12,INPUT!C12*CONFIG!B8)-INPUT!C12*CONFIG!B7)*CONFIG!B5,0)</f>
        <v/>
      </c>
      <c r="F12" s="27">
        <f>IF(C12&gt;=CONFIG!B15,MAX(0,MIN(INPUT!B12,INPUT!C12*CONFIG!B13)-INPUT!C12*CONFIG!B8)*CONFIG!B6,0)</f>
        <v/>
      </c>
      <c r="G12" s="29">
        <f>D12+E12+F12</f>
        <v/>
      </c>
      <c r="H12" s="30">
        <f>IFERROR(G12/B12,0)</f>
        <v/>
      </c>
      <c r="I12" s="31">
        <f>IF(C12&gt;=CONFIG!B8,"ACCELERATOR",IF(C12&gt;=CONFIG!B7,"ABOVE QUOTA",IF(C12&gt;=CONFIG!B15,"ON TRACK","BELOW")))</f>
        <v/>
      </c>
    </row>
    <row r="13">
      <c r="A13" s="26">
        <f>INPUT!A13</f>
        <v/>
      </c>
      <c r="B13" s="27">
        <f>INPUT!B13</f>
        <v/>
      </c>
      <c r="C13" s="28">
        <f>IFERROR(INPUT!B13/INPUT!C13,0)</f>
        <v/>
      </c>
      <c r="D13" s="27">
        <f>MIN(INPUT!B13,INPUT!C13*CONFIG!B7)*CONFIG!B4</f>
        <v/>
      </c>
      <c r="E13" s="27">
        <f>IF(C13&gt;=CONFIG!B15,MAX(0,MIN(INPUT!B13,INPUT!C13*CONFIG!B8)-INPUT!C13*CONFIG!B7)*CONFIG!B5,0)</f>
        <v/>
      </c>
      <c r="F13" s="27">
        <f>IF(C13&gt;=CONFIG!B15,MAX(0,MIN(INPUT!B13,INPUT!C13*CONFIG!B13)-INPUT!C13*CONFIG!B8)*CONFIG!B6,0)</f>
        <v/>
      </c>
      <c r="G13" s="29">
        <f>D13+E13+F13</f>
        <v/>
      </c>
      <c r="H13" s="30">
        <f>IFERROR(G13/B13,0)</f>
        <v/>
      </c>
      <c r="I13" s="31">
        <f>IF(C13&gt;=CONFIG!B8,"ACCELERATOR",IF(C13&gt;=CONFIG!B7,"ABOVE QUOTA",IF(C13&gt;=CONFIG!B15,"ON TRACK","BELOW")))</f>
        <v/>
      </c>
    </row>
    <row r="14">
      <c r="A14" s="26">
        <f>INPUT!A14</f>
        <v/>
      </c>
      <c r="B14" s="27">
        <f>INPUT!B14</f>
        <v/>
      </c>
      <c r="C14" s="28">
        <f>IFERROR(INPUT!B14/INPUT!C14,0)</f>
        <v/>
      </c>
      <c r="D14" s="27">
        <f>MIN(INPUT!B14,INPUT!C14*CONFIG!B7)*CONFIG!B4</f>
        <v/>
      </c>
      <c r="E14" s="27">
        <f>IF(C14&gt;=CONFIG!B15,MAX(0,MIN(INPUT!B14,INPUT!C14*CONFIG!B8)-INPUT!C14*CONFIG!B7)*CONFIG!B5,0)</f>
        <v/>
      </c>
      <c r="F14" s="27">
        <f>IF(C14&gt;=CONFIG!B15,MAX(0,MIN(INPUT!B14,INPUT!C14*CONFIG!B13)-INPUT!C14*CONFIG!B8)*CONFIG!B6,0)</f>
        <v/>
      </c>
      <c r="G14" s="29">
        <f>D14+E14+F14</f>
        <v/>
      </c>
      <c r="H14" s="30">
        <f>IFERROR(G14/B14,0)</f>
        <v/>
      </c>
      <c r="I14" s="31">
        <f>IF(C14&gt;=CONFIG!B8,"ACCELERATOR",IF(C14&gt;=CONFIG!B7,"ABOVE QUOTA",IF(C14&gt;=CONFIG!B15,"ON TRACK","BELOW")))</f>
        <v/>
      </c>
    </row>
    <row r="15">
      <c r="A15" s="26">
        <f>INPUT!A15</f>
        <v/>
      </c>
      <c r="B15" s="27">
        <f>INPUT!B15</f>
        <v/>
      </c>
      <c r="C15" s="28">
        <f>IFERROR(INPUT!B15/INPUT!C15,0)</f>
        <v/>
      </c>
      <c r="D15" s="27">
        <f>MIN(INPUT!B15,INPUT!C15*CONFIG!B7)*CONFIG!B4</f>
        <v/>
      </c>
      <c r="E15" s="27">
        <f>IF(C15&gt;=CONFIG!B15,MAX(0,MIN(INPUT!B15,INPUT!C15*CONFIG!B8)-INPUT!C15*CONFIG!B7)*CONFIG!B5,0)</f>
        <v/>
      </c>
      <c r="F15" s="27">
        <f>IF(C15&gt;=CONFIG!B15,MAX(0,MIN(INPUT!B15,INPUT!C15*CONFIG!B13)-INPUT!C15*CONFIG!B8)*CONFIG!B6,0)</f>
        <v/>
      </c>
      <c r="G15" s="29">
        <f>D15+E15+F15</f>
        <v/>
      </c>
      <c r="H15" s="30">
        <f>IFERROR(G15/B15,0)</f>
        <v/>
      </c>
      <c r="I15" s="31">
        <f>IF(C15&gt;=CONFIG!B8,"ACCELERATOR",IF(C15&gt;=CONFIG!B7,"ABOVE QUOTA",IF(C15&gt;=CONFIG!B15,"ON TRACK","BELOW")))</f>
        <v/>
      </c>
    </row>
    <row r="16">
      <c r="A16" s="26">
        <f>INPUT!A16</f>
        <v/>
      </c>
      <c r="B16" s="27">
        <f>INPUT!B16</f>
        <v/>
      </c>
      <c r="C16" s="28">
        <f>IFERROR(INPUT!B16/INPUT!C16,0)</f>
        <v/>
      </c>
      <c r="D16" s="27">
        <f>MIN(INPUT!B16,INPUT!C16*CONFIG!B7)*CONFIG!B4</f>
        <v/>
      </c>
      <c r="E16" s="27">
        <f>IF(C16&gt;=CONFIG!B15,MAX(0,MIN(INPUT!B16,INPUT!C16*CONFIG!B8)-INPUT!C16*CONFIG!B7)*CONFIG!B5,0)</f>
        <v/>
      </c>
      <c r="F16" s="27">
        <f>IF(C16&gt;=CONFIG!B15,MAX(0,MIN(INPUT!B16,INPUT!C16*CONFIG!B13)-INPUT!C16*CONFIG!B8)*CONFIG!B6,0)</f>
        <v/>
      </c>
      <c r="G16" s="29">
        <f>D16+E16+F16</f>
        <v/>
      </c>
      <c r="H16" s="30">
        <f>IFERROR(G16/B16,0)</f>
        <v/>
      </c>
      <c r="I16" s="31">
        <f>IF(C16&gt;=CONFIG!B8,"ACCELERATOR",IF(C16&gt;=CONFIG!B7,"ABOVE QUOTA",IF(C16&gt;=CONFIG!B15,"ON TRACK","BELOW")))</f>
        <v/>
      </c>
    </row>
    <row r="17">
      <c r="A17" s="26">
        <f>INPUT!A17</f>
        <v/>
      </c>
      <c r="B17" s="27">
        <f>INPUT!B17</f>
        <v/>
      </c>
      <c r="C17" s="28">
        <f>IFERROR(INPUT!B17/INPUT!C17,0)</f>
        <v/>
      </c>
      <c r="D17" s="27">
        <f>MIN(INPUT!B17,INPUT!C17*CONFIG!B7)*CONFIG!B4</f>
        <v/>
      </c>
      <c r="E17" s="27">
        <f>IF(C17&gt;=CONFIG!B15,MAX(0,MIN(INPUT!B17,INPUT!C17*CONFIG!B8)-INPUT!C17*CONFIG!B7)*CONFIG!B5,0)</f>
        <v/>
      </c>
      <c r="F17" s="27">
        <f>IF(C17&gt;=CONFIG!B15,MAX(0,MIN(INPUT!B17,INPUT!C17*CONFIG!B13)-INPUT!C17*CONFIG!B8)*CONFIG!B6,0)</f>
        <v/>
      </c>
      <c r="G17" s="29">
        <f>D17+E17+F17</f>
        <v/>
      </c>
      <c r="H17" s="30">
        <f>IFERROR(G17/B17,0)</f>
        <v/>
      </c>
      <c r="I17" s="31">
        <f>IF(C17&gt;=CONFIG!B8,"ACCELERATOR",IF(C17&gt;=CONFIG!B7,"ABOVE QUOTA",IF(C17&gt;=CONFIG!B15,"ON TRACK","BELOW")))</f>
        <v/>
      </c>
    </row>
    <row r="18">
      <c r="A18" s="26">
        <f>INPUT!A18</f>
        <v/>
      </c>
      <c r="B18" s="27">
        <f>INPUT!B18</f>
        <v/>
      </c>
      <c r="C18" s="28">
        <f>IFERROR(INPUT!B18/INPUT!C18,0)</f>
        <v/>
      </c>
      <c r="D18" s="27">
        <f>MIN(INPUT!B18,INPUT!C18*CONFIG!B7)*CONFIG!B4</f>
        <v/>
      </c>
      <c r="E18" s="27">
        <f>IF(C18&gt;=CONFIG!B15,MAX(0,MIN(INPUT!B18,INPUT!C18*CONFIG!B8)-INPUT!C18*CONFIG!B7)*CONFIG!B5,0)</f>
        <v/>
      </c>
      <c r="F18" s="27">
        <f>IF(C18&gt;=CONFIG!B15,MAX(0,MIN(INPUT!B18,INPUT!C18*CONFIG!B13)-INPUT!C18*CONFIG!B8)*CONFIG!B6,0)</f>
        <v/>
      </c>
      <c r="G18" s="29">
        <f>D18+E18+F18</f>
        <v/>
      </c>
      <c r="H18" s="30">
        <f>IFERROR(G18/B18,0)</f>
        <v/>
      </c>
      <c r="I18" s="31">
        <f>IF(C18&gt;=CONFIG!B8,"ACCELERATOR",IF(C18&gt;=CONFIG!B7,"ABOVE QUOTA",IF(C18&gt;=CONFIG!B15,"ON TRACK","BELOW")))</f>
        <v/>
      </c>
    </row>
    <row r="19">
      <c r="A19" s="26">
        <f>INPUT!A19</f>
        <v/>
      </c>
      <c r="B19" s="27">
        <f>INPUT!B19</f>
        <v/>
      </c>
      <c r="C19" s="28">
        <f>IFERROR(INPUT!B19/INPUT!C19,0)</f>
        <v/>
      </c>
      <c r="D19" s="27">
        <f>MIN(INPUT!B19,INPUT!C19*CONFIG!B7)*CONFIG!B4</f>
        <v/>
      </c>
      <c r="E19" s="27">
        <f>IF(C19&gt;=CONFIG!B15,MAX(0,MIN(INPUT!B19,INPUT!C19*CONFIG!B8)-INPUT!C19*CONFIG!B7)*CONFIG!B5,0)</f>
        <v/>
      </c>
      <c r="F19" s="27">
        <f>IF(C19&gt;=CONFIG!B15,MAX(0,MIN(INPUT!B19,INPUT!C19*CONFIG!B13)-INPUT!C19*CONFIG!B8)*CONFIG!B6,0)</f>
        <v/>
      </c>
      <c r="G19" s="29">
        <f>D19+E19+F19</f>
        <v/>
      </c>
      <c r="H19" s="30">
        <f>IFERROR(G19/B19,0)</f>
        <v/>
      </c>
      <c r="I19" s="31">
        <f>IF(C19&gt;=CONFIG!B8,"ACCELERATOR",IF(C19&gt;=CONFIG!B7,"ABOVE QUOTA",IF(C19&gt;=CONFIG!B15,"ON TRACK","BELOW")))</f>
        <v/>
      </c>
    </row>
    <row r="21" ht="28" customHeight="1">
      <c r="A21" s="32" t="inlineStr">
        <is>
          <t xml:space="preserve">  OTE (ON-TARGET EARNINGS) ANALYSIS</t>
        </is>
      </c>
      <c r="B21" s="33" t="n"/>
      <c r="C21" s="33" t="n"/>
      <c r="D21" s="33" t="n"/>
      <c r="E21" s="33" t="n"/>
      <c r="F21" s="33" t="n"/>
      <c r="G21" s="33" t="n"/>
      <c r="H21" s="33" t="n"/>
      <c r="I21" s="33" t="n"/>
    </row>
    <row r="22" ht="28" customHeight="1">
      <c r="A22" s="25" t="inlineStr">
        <is>
          <t>Rep</t>
        </is>
      </c>
      <c r="B22" s="25" t="inlineStr">
        <is>
          <t>Base Salary</t>
        </is>
      </c>
      <c r="C22" s="25" t="inlineStr">
        <is>
          <t>Commission</t>
        </is>
      </c>
      <c r="D22" s="25" t="inlineStr">
        <is>
          <t>Total Comp</t>
        </is>
      </c>
      <c r="E22" s="25" t="inlineStr">
        <is>
          <t>OTE %</t>
        </is>
      </c>
      <c r="F22" s="25" t="inlineStr">
        <is>
          <t>Comm % of Total</t>
        </is>
      </c>
    </row>
    <row r="23">
      <c r="A23" s="26">
        <f>INPUT!A5</f>
        <v/>
      </c>
      <c r="B23" s="27">
        <f>CONFIG!B11</f>
        <v/>
      </c>
      <c r="C23" s="27">
        <f>G5</f>
        <v/>
      </c>
      <c r="D23" s="29">
        <f>B23+C23</f>
        <v/>
      </c>
      <c r="E23" s="28">
        <f>IFERROR(D23/(CONFIG!B11+INPUT!C5*CONFIG!B4),0)</f>
        <v/>
      </c>
      <c r="F23" s="28">
        <f>IFERROR(C23/D23,0)</f>
        <v/>
      </c>
    </row>
    <row r="24">
      <c r="A24" s="26">
        <f>INPUT!A6</f>
        <v/>
      </c>
      <c r="B24" s="27">
        <f>CONFIG!B11</f>
        <v/>
      </c>
      <c r="C24" s="27">
        <f>G6</f>
        <v/>
      </c>
      <c r="D24" s="29">
        <f>B24+C24</f>
        <v/>
      </c>
      <c r="E24" s="28">
        <f>IFERROR(D24/(CONFIG!B11+INPUT!C6*CONFIG!B4),0)</f>
        <v/>
      </c>
      <c r="F24" s="28">
        <f>IFERROR(C24/D24,0)</f>
        <v/>
      </c>
    </row>
    <row r="25">
      <c r="A25" s="26">
        <f>INPUT!A7</f>
        <v/>
      </c>
      <c r="B25" s="27">
        <f>CONFIG!B11</f>
        <v/>
      </c>
      <c r="C25" s="27">
        <f>G7</f>
        <v/>
      </c>
      <c r="D25" s="29">
        <f>B25+C25</f>
        <v/>
      </c>
      <c r="E25" s="28">
        <f>IFERROR(D25/(CONFIG!B11+INPUT!C7*CONFIG!B4),0)</f>
        <v/>
      </c>
      <c r="F25" s="28">
        <f>IFERROR(C25/D25,0)</f>
        <v/>
      </c>
    </row>
    <row r="26">
      <c r="A26" s="26">
        <f>INPUT!A8</f>
        <v/>
      </c>
      <c r="B26" s="27">
        <f>CONFIG!B11</f>
        <v/>
      </c>
      <c r="C26" s="27">
        <f>G8</f>
        <v/>
      </c>
      <c r="D26" s="29">
        <f>B26+C26</f>
        <v/>
      </c>
      <c r="E26" s="28">
        <f>IFERROR(D26/(CONFIG!B11+INPUT!C8*CONFIG!B4),0)</f>
        <v/>
      </c>
      <c r="F26" s="28">
        <f>IFERROR(C26/D26,0)</f>
        <v/>
      </c>
    </row>
    <row r="27">
      <c r="A27" s="26">
        <f>INPUT!A9</f>
        <v/>
      </c>
      <c r="B27" s="27">
        <f>CONFIG!B11</f>
        <v/>
      </c>
      <c r="C27" s="27">
        <f>G9</f>
        <v/>
      </c>
      <c r="D27" s="29">
        <f>B27+C27</f>
        <v/>
      </c>
      <c r="E27" s="28">
        <f>IFERROR(D27/(CONFIG!B11+INPUT!C9*CONFIG!B4),0)</f>
        <v/>
      </c>
      <c r="F27" s="28">
        <f>IFERROR(C27/D27,0)</f>
        <v/>
      </c>
    </row>
    <row r="28">
      <c r="A28" s="26">
        <f>INPUT!A10</f>
        <v/>
      </c>
      <c r="B28" s="27">
        <f>CONFIG!B11</f>
        <v/>
      </c>
      <c r="C28" s="27">
        <f>G10</f>
        <v/>
      </c>
      <c r="D28" s="29">
        <f>B28+C28</f>
        <v/>
      </c>
      <c r="E28" s="28">
        <f>IFERROR(D28/(CONFIG!B11+INPUT!C10*CONFIG!B4),0)</f>
        <v/>
      </c>
      <c r="F28" s="28">
        <f>IFERROR(C28/D28,0)</f>
        <v/>
      </c>
    </row>
    <row r="29">
      <c r="A29" s="26">
        <f>INPUT!A11</f>
        <v/>
      </c>
      <c r="B29" s="27">
        <f>CONFIG!B11</f>
        <v/>
      </c>
      <c r="C29" s="27">
        <f>G11</f>
        <v/>
      </c>
      <c r="D29" s="29">
        <f>B29+C29</f>
        <v/>
      </c>
      <c r="E29" s="28">
        <f>IFERROR(D29/(CONFIG!B11+INPUT!C11*CONFIG!B4),0)</f>
        <v/>
      </c>
      <c r="F29" s="28">
        <f>IFERROR(C29/D29,0)</f>
        <v/>
      </c>
    </row>
    <row r="30">
      <c r="A30" s="26">
        <f>INPUT!A12</f>
        <v/>
      </c>
      <c r="B30" s="27">
        <f>CONFIG!B11</f>
        <v/>
      </c>
      <c r="C30" s="27">
        <f>G12</f>
        <v/>
      </c>
      <c r="D30" s="29">
        <f>B30+C30</f>
        <v/>
      </c>
      <c r="E30" s="28">
        <f>IFERROR(D30/(CONFIG!B11+INPUT!C12*CONFIG!B4),0)</f>
        <v/>
      </c>
      <c r="F30" s="28">
        <f>IFERROR(C30/D30,0)</f>
        <v/>
      </c>
    </row>
    <row r="31">
      <c r="A31" s="26">
        <f>INPUT!A13</f>
        <v/>
      </c>
      <c r="B31" s="27">
        <f>CONFIG!B11</f>
        <v/>
      </c>
      <c r="C31" s="27">
        <f>G13</f>
        <v/>
      </c>
      <c r="D31" s="29">
        <f>B31+C31</f>
        <v/>
      </c>
      <c r="E31" s="28">
        <f>IFERROR(D31/(CONFIG!B11+INPUT!C13*CONFIG!B4),0)</f>
        <v/>
      </c>
      <c r="F31" s="28">
        <f>IFERROR(C31/D31,0)</f>
        <v/>
      </c>
    </row>
    <row r="32">
      <c r="A32" s="26">
        <f>INPUT!A14</f>
        <v/>
      </c>
      <c r="B32" s="27">
        <f>CONFIG!B11</f>
        <v/>
      </c>
      <c r="C32" s="27">
        <f>G14</f>
        <v/>
      </c>
      <c r="D32" s="29">
        <f>B32+C32</f>
        <v/>
      </c>
      <c r="E32" s="28">
        <f>IFERROR(D32/(CONFIG!B11+INPUT!C14*CONFIG!B4),0)</f>
        <v/>
      </c>
      <c r="F32" s="28">
        <f>IFERROR(C32/D32,0)</f>
        <v/>
      </c>
    </row>
    <row r="33">
      <c r="A33" s="26">
        <f>INPUT!A15</f>
        <v/>
      </c>
      <c r="B33" s="27">
        <f>CONFIG!B11</f>
        <v/>
      </c>
      <c r="C33" s="27">
        <f>G15</f>
        <v/>
      </c>
      <c r="D33" s="29">
        <f>B33+C33</f>
        <v/>
      </c>
      <c r="E33" s="28">
        <f>IFERROR(D33/(CONFIG!B11+INPUT!C15*CONFIG!B4),0)</f>
        <v/>
      </c>
      <c r="F33" s="28">
        <f>IFERROR(C33/D33,0)</f>
        <v/>
      </c>
    </row>
    <row r="34">
      <c r="A34" s="26">
        <f>INPUT!A16</f>
        <v/>
      </c>
      <c r="B34" s="27">
        <f>CONFIG!B11</f>
        <v/>
      </c>
      <c r="C34" s="27">
        <f>G16</f>
        <v/>
      </c>
      <c r="D34" s="29">
        <f>B34+C34</f>
        <v/>
      </c>
      <c r="E34" s="28">
        <f>IFERROR(D34/(CONFIG!B11+INPUT!C16*CONFIG!B4),0)</f>
        <v/>
      </c>
      <c r="F34" s="28">
        <f>IFERROR(C34/D34,0)</f>
        <v/>
      </c>
    </row>
    <row r="35">
      <c r="A35" s="26">
        <f>INPUT!A17</f>
        <v/>
      </c>
      <c r="B35" s="27">
        <f>CONFIG!B11</f>
        <v/>
      </c>
      <c r="C35" s="27">
        <f>G17</f>
        <v/>
      </c>
      <c r="D35" s="29">
        <f>B35+C35</f>
        <v/>
      </c>
      <c r="E35" s="28">
        <f>IFERROR(D35/(CONFIG!B11+INPUT!C17*CONFIG!B4),0)</f>
        <v/>
      </c>
      <c r="F35" s="28">
        <f>IFERROR(C35/D35,0)</f>
        <v/>
      </c>
    </row>
    <row r="36">
      <c r="A36" s="26">
        <f>INPUT!A18</f>
        <v/>
      </c>
      <c r="B36" s="27">
        <f>CONFIG!B11</f>
        <v/>
      </c>
      <c r="C36" s="27">
        <f>G18</f>
        <v/>
      </c>
      <c r="D36" s="29">
        <f>B36+C36</f>
        <v/>
      </c>
      <c r="E36" s="28">
        <f>IFERROR(D36/(CONFIG!B11+INPUT!C18*CONFIG!B4),0)</f>
        <v/>
      </c>
      <c r="F36" s="28">
        <f>IFERROR(C36/D36,0)</f>
        <v/>
      </c>
    </row>
    <row r="37">
      <c r="A37" s="26">
        <f>INPUT!A19</f>
        <v/>
      </c>
      <c r="B37" s="27">
        <f>CONFIG!B11</f>
        <v/>
      </c>
      <c r="C37" s="27">
        <f>G19</f>
        <v/>
      </c>
      <c r="D37" s="29">
        <f>B37+C37</f>
        <v/>
      </c>
      <c r="E37" s="28">
        <f>IFERROR(D37/(CONFIG!B11+INPUT!C19*CONFIG!B4),0)</f>
        <v/>
      </c>
      <c r="F37" s="28">
        <f>IFERROR(C37/D37,0)</f>
        <v/>
      </c>
    </row>
    <row r="39" ht="28" customHeight="1">
      <c r="A39" s="34" t="inlineStr">
        <is>
          <t xml:space="preserve">  SUMMARY METRICS</t>
        </is>
      </c>
      <c r="B39" s="35" t="n"/>
      <c r="C39" s="35" t="n"/>
      <c r="D39" s="35" t="n"/>
      <c r="E39" s="35" t="n"/>
      <c r="F39" s="35" t="n"/>
      <c r="G39" s="35" t="n"/>
      <c r="H39" s="35" t="n"/>
      <c r="I39" s="35" t="n"/>
    </row>
    <row r="40" ht="28" customHeight="1">
      <c r="A40" s="36" t="inlineStr">
        <is>
          <t>Total Team Sales</t>
        </is>
      </c>
      <c r="B40" s="29">
        <f>SUM(B5:B19)</f>
        <v/>
      </c>
    </row>
    <row r="41" ht="28" customHeight="1">
      <c r="A41" s="36" t="inlineStr">
        <is>
          <t>Total Commission Expense</t>
        </is>
      </c>
      <c r="B41" s="29">
        <f>SUM(G5:G19)</f>
        <v/>
      </c>
    </row>
    <row r="42" ht="28" customHeight="1">
      <c r="A42" s="36" t="inlineStr">
        <is>
          <t>Avg Commission Per Rep</t>
        </is>
      </c>
      <c r="B42" s="29">
        <f>IFERROR(AVERAGEIF(G5:G19,"&gt;0"),0)</f>
        <v/>
      </c>
    </row>
    <row r="43" ht="28" customHeight="1">
      <c r="A43" s="36" t="inlineStr">
        <is>
          <t>Overall Effective Rate</t>
        </is>
      </c>
      <c r="B43" s="37">
        <f>IFERROR(B41/B40,0)</f>
        <v/>
      </c>
    </row>
    <row r="44" ht="28" customHeight="1">
      <c r="A44" s="36" t="inlineStr">
        <is>
          <t>Avg Quota Attainment</t>
        </is>
      </c>
      <c r="B44" s="38">
        <f>IFERROR(AVERAGEIF(C5:C19,"&gt;0"),0)</f>
        <v/>
      </c>
    </row>
    <row r="45" ht="28" customHeight="1">
      <c r="A45" s="36" t="inlineStr">
        <is>
          <t>Reps Above Quota</t>
        </is>
      </c>
      <c r="B45" s="39">
        <f>COUNTIF(C5:C19,"&gt;="&amp;CONFIG!B7)</f>
        <v/>
      </c>
    </row>
    <row r="46" ht="28" customHeight="1">
      <c r="A46" s="36" t="inlineStr">
        <is>
          <t>Reps in Accelerator</t>
        </is>
      </c>
      <c r="B46" s="39">
        <f>COUNTIF(C5:C19,"&gt;="&amp;CONFIG!B8)</f>
        <v/>
      </c>
    </row>
    <row r="47" ht="28" customHeight="1">
      <c r="A47" s="36" t="inlineStr">
        <is>
          <t>Reps Below Threshold</t>
        </is>
      </c>
      <c r="B47" s="39">
        <f>COUNTIF(C5:C19,"&lt;"&amp;CONFIG!B15)</f>
        <v/>
      </c>
    </row>
    <row r="48" ht="28" customHeight="1">
      <c r="A48" s="36" t="inlineStr">
        <is>
          <t>Highest Commission</t>
        </is>
      </c>
      <c r="B48" s="29">
        <f>MAX(G5:G19)</f>
        <v/>
      </c>
    </row>
    <row r="49" ht="28" customHeight="1">
      <c r="A49" s="36" t="inlineStr">
        <is>
          <t>Top Performer</t>
        </is>
      </c>
      <c r="B49" s="39">
        <f>IFERROR(INDEX(A5:A19,MATCH(MAX(B5:B19),B5:B19,0)),"N/A")</f>
        <v/>
      </c>
    </row>
    <row r="50" ht="28" customHeight="1">
      <c r="A50" s="36" t="inlineStr">
        <is>
          <t>Total Comp Expense</t>
        </is>
      </c>
      <c r="B50" s="29">
        <f>SUM(D23:D37)</f>
        <v/>
      </c>
    </row>
    <row r="51" ht="28" customHeight="1">
      <c r="A51" s="36" t="inlineStr">
        <is>
          <t>Commission as % of Revenue</t>
        </is>
      </c>
      <c r="B51" s="37">
        <f>IFERROR(B41/B40,0)</f>
        <v/>
      </c>
    </row>
    <row r="52" ht="28" customHeight="1">
      <c r="A52" s="36" t="inlineStr">
        <is>
          <t>Tier 1 Total</t>
        </is>
      </c>
      <c r="B52" s="29">
        <f>SUM(D5:D19)</f>
        <v/>
      </c>
    </row>
    <row r="53" ht="28" customHeight="1">
      <c r="A53" s="36" t="inlineStr">
        <is>
          <t>Tier 2 Total</t>
        </is>
      </c>
      <c r="B53" s="29">
        <f>SUM(E5:E19)</f>
        <v/>
      </c>
    </row>
    <row r="54" ht="28" customHeight="1">
      <c r="A54" s="36" t="inlineStr">
        <is>
          <t>Tier 3 Total</t>
        </is>
      </c>
      <c r="B54" s="29">
        <f>SUM(F5:F19)</f>
        <v/>
      </c>
    </row>
  </sheetData>
  <mergeCells count="4">
    <mergeCell ref="A1:I1"/>
    <mergeCell ref="A21:I21"/>
    <mergeCell ref="A3:I3"/>
    <mergeCell ref="A39:I3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0" t="inlineStr">
        <is>
          <t>COMMISSION REPORT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9" t="inlineStr">
        <is>
          <t xml:space="preserve">  TEAM SUMMARY</t>
        </is>
      </c>
      <c r="B4" s="10" t="n"/>
      <c r="C4" s="10" t="n"/>
      <c r="D4" s="10" t="n"/>
      <c r="E4" s="10" t="n"/>
    </row>
    <row r="5" ht="32" customHeight="1">
      <c r="A5" s="41" t="inlineStr">
        <is>
          <t>Total Team Sales</t>
        </is>
      </c>
      <c r="B5" s="42">
        <f>LOGIC!B40</f>
        <v/>
      </c>
    </row>
    <row r="6" ht="32" customHeight="1">
      <c r="A6" s="41" t="inlineStr">
        <is>
          <t>Total Commission Expense</t>
        </is>
      </c>
      <c r="B6" s="43">
        <f>LOGIC!B41</f>
        <v/>
      </c>
    </row>
    <row r="7" ht="32" customHeight="1">
      <c r="A7" s="41" t="inlineStr">
        <is>
          <t>Overall Effective Rate</t>
        </is>
      </c>
      <c r="B7" s="44">
        <f>LOGIC!B43</f>
        <v/>
      </c>
    </row>
    <row r="8" ht="32" customHeight="1">
      <c r="A8" s="41" t="inlineStr">
        <is>
          <t>Avg Quota Attainment</t>
        </is>
      </c>
      <c r="B8" s="45">
        <f>LOGIC!B44</f>
        <v/>
      </c>
    </row>
    <row r="9" ht="32" customHeight="1">
      <c r="A9" s="41" t="inlineStr">
        <is>
          <t>Top Performer</t>
        </is>
      </c>
      <c r="B9" s="46">
        <f>LOGIC!B49</f>
        <v/>
      </c>
    </row>
    <row r="11" ht="28" customHeight="1">
      <c r="A11" s="18" t="inlineStr">
        <is>
          <t xml:space="preserve">  TEAM HEALTH</t>
        </is>
      </c>
      <c r="B11" s="19" t="n"/>
      <c r="C11" s="19" t="n"/>
      <c r="D11" s="19" t="n"/>
      <c r="E11" s="19" t="n"/>
    </row>
    <row r="12" ht="32" customHeight="1">
      <c r="A12" s="41" t="inlineStr">
        <is>
          <t>Reps Above Quota</t>
        </is>
      </c>
      <c r="B12" s="47">
        <f>LOGIC!B45</f>
        <v/>
      </c>
    </row>
    <row r="13" ht="32" customHeight="1">
      <c r="A13" s="41" t="inlineStr">
        <is>
          <t>Reps in Accelerator</t>
        </is>
      </c>
      <c r="B13" s="47">
        <f>LOGIC!B46</f>
        <v/>
      </c>
    </row>
    <row r="14" ht="32" customHeight="1">
      <c r="A14" s="41" t="inlineStr">
        <is>
          <t>Reps Below Threshold</t>
        </is>
      </c>
      <c r="B14" s="47">
        <f>LOGIC!B47</f>
        <v/>
      </c>
    </row>
    <row r="16" ht="28" customHeight="1">
      <c r="A16" s="32" t="inlineStr">
        <is>
          <t xml:space="preserve">  TIER BREAKDOWN</t>
        </is>
      </c>
      <c r="B16" s="33" t="n"/>
      <c r="C16" s="33" t="n"/>
      <c r="D16" s="33" t="n"/>
      <c r="E16" s="33" t="n"/>
    </row>
    <row r="17" ht="32" customHeight="1">
      <c r="A17" s="41" t="inlineStr">
        <is>
          <t>Tier 1 (Base) Total</t>
        </is>
      </c>
      <c r="B17" s="42">
        <f>LOGIC!B52</f>
        <v/>
      </c>
    </row>
    <row r="18" ht="32" customHeight="1">
      <c r="A18" s="41" t="inlineStr">
        <is>
          <t>Tier 2 (Above Quota) Total</t>
        </is>
      </c>
      <c r="B18" s="42">
        <f>LOGIC!B53</f>
        <v/>
      </c>
    </row>
    <row r="19" ht="32" customHeight="1">
      <c r="A19" s="41" t="inlineStr">
        <is>
          <t>Tier 3 (Accelerator) Total</t>
        </is>
      </c>
      <c r="B19" s="42">
        <f>LOGIC!B54</f>
        <v/>
      </c>
    </row>
    <row r="21" ht="28" customHeight="1">
      <c r="A21" s="34" t="inlineStr">
        <is>
          <t xml:space="preserve">  INDIVIDUAL COMMISSIONS</t>
        </is>
      </c>
      <c r="B21" s="35" t="n"/>
      <c r="C21" s="35" t="n"/>
      <c r="D21" s="35" t="n"/>
      <c r="E21" s="35" t="n"/>
    </row>
    <row r="22" ht="32" customHeight="1">
      <c r="A22" s="20" t="inlineStr">
        <is>
          <t>Rep</t>
        </is>
      </c>
      <c r="B22" s="20" t="inlineStr">
        <is>
          <t>Sales</t>
        </is>
      </c>
      <c r="C22" s="20" t="inlineStr">
        <is>
          <t>Commission</t>
        </is>
      </c>
      <c r="D22" s="20" t="inlineStr">
        <is>
          <t>Eff. Rate</t>
        </is>
      </c>
      <c r="E22" s="20" t="inlineStr">
        <is>
          <t>Status</t>
        </is>
      </c>
    </row>
    <row r="23">
      <c r="A23" s="48">
        <f>LOGIC!A5</f>
        <v/>
      </c>
      <c r="B23" s="49">
        <f>LOGIC!B5</f>
        <v/>
      </c>
      <c r="C23" s="50">
        <f>LOGIC!G5</f>
        <v/>
      </c>
      <c r="D23" s="51">
        <f>LOGIC!H5</f>
        <v/>
      </c>
      <c r="E23" s="52">
        <f>LOGIC!I5</f>
        <v/>
      </c>
    </row>
    <row r="24">
      <c r="A24" s="48">
        <f>LOGIC!A6</f>
        <v/>
      </c>
      <c r="B24" s="49">
        <f>LOGIC!B6</f>
        <v/>
      </c>
      <c r="C24" s="50">
        <f>LOGIC!G6</f>
        <v/>
      </c>
      <c r="D24" s="51">
        <f>LOGIC!H6</f>
        <v/>
      </c>
      <c r="E24" s="52">
        <f>LOGIC!I6</f>
        <v/>
      </c>
    </row>
    <row r="25">
      <c r="A25" s="48">
        <f>LOGIC!A7</f>
        <v/>
      </c>
      <c r="B25" s="49">
        <f>LOGIC!B7</f>
        <v/>
      </c>
      <c r="C25" s="50">
        <f>LOGIC!G7</f>
        <v/>
      </c>
      <c r="D25" s="51">
        <f>LOGIC!H7</f>
        <v/>
      </c>
      <c r="E25" s="52">
        <f>LOGIC!I7</f>
        <v/>
      </c>
    </row>
    <row r="26">
      <c r="A26" s="48">
        <f>LOGIC!A8</f>
        <v/>
      </c>
      <c r="B26" s="49">
        <f>LOGIC!B8</f>
        <v/>
      </c>
      <c r="C26" s="50">
        <f>LOGIC!G8</f>
        <v/>
      </c>
      <c r="D26" s="51">
        <f>LOGIC!H8</f>
        <v/>
      </c>
      <c r="E26" s="52">
        <f>LOGIC!I8</f>
        <v/>
      </c>
    </row>
    <row r="27">
      <c r="A27" s="48">
        <f>LOGIC!A9</f>
        <v/>
      </c>
      <c r="B27" s="49">
        <f>LOGIC!B9</f>
        <v/>
      </c>
      <c r="C27" s="50">
        <f>LOGIC!G9</f>
        <v/>
      </c>
      <c r="D27" s="51">
        <f>LOGIC!H9</f>
        <v/>
      </c>
      <c r="E27" s="52">
        <f>LOGIC!I9</f>
        <v/>
      </c>
    </row>
    <row r="28">
      <c r="A28" s="48">
        <f>LOGIC!A10</f>
        <v/>
      </c>
      <c r="B28" s="49">
        <f>LOGIC!B10</f>
        <v/>
      </c>
      <c r="C28" s="50">
        <f>LOGIC!G10</f>
        <v/>
      </c>
      <c r="D28" s="51">
        <f>LOGIC!H10</f>
        <v/>
      </c>
      <c r="E28" s="52">
        <f>LOGIC!I10</f>
        <v/>
      </c>
    </row>
    <row r="29">
      <c r="A29" s="48">
        <f>LOGIC!A11</f>
        <v/>
      </c>
      <c r="B29" s="49">
        <f>LOGIC!B11</f>
        <v/>
      </c>
      <c r="C29" s="50">
        <f>LOGIC!G11</f>
        <v/>
      </c>
      <c r="D29" s="51">
        <f>LOGIC!H11</f>
        <v/>
      </c>
      <c r="E29" s="52">
        <f>LOGIC!I11</f>
        <v/>
      </c>
    </row>
    <row r="30">
      <c r="A30" s="48">
        <f>LOGIC!A12</f>
        <v/>
      </c>
      <c r="B30" s="49">
        <f>LOGIC!B12</f>
        <v/>
      </c>
      <c r="C30" s="50">
        <f>LOGIC!G12</f>
        <v/>
      </c>
      <c r="D30" s="51">
        <f>LOGIC!H12</f>
        <v/>
      </c>
      <c r="E30" s="52">
        <f>LOGIC!I12</f>
        <v/>
      </c>
    </row>
    <row r="31">
      <c r="A31" s="48">
        <f>LOGIC!A13</f>
        <v/>
      </c>
      <c r="B31" s="49">
        <f>LOGIC!B13</f>
        <v/>
      </c>
      <c r="C31" s="50">
        <f>LOGIC!G13</f>
        <v/>
      </c>
      <c r="D31" s="51">
        <f>LOGIC!H13</f>
        <v/>
      </c>
      <c r="E31" s="52">
        <f>LOGIC!I13</f>
        <v/>
      </c>
    </row>
    <row r="32">
      <c r="A32" s="48">
        <f>LOGIC!A14</f>
        <v/>
      </c>
      <c r="B32" s="49">
        <f>LOGIC!B14</f>
        <v/>
      </c>
      <c r="C32" s="50">
        <f>LOGIC!G14</f>
        <v/>
      </c>
      <c r="D32" s="51">
        <f>LOGIC!H14</f>
        <v/>
      </c>
      <c r="E32" s="52">
        <f>LOGIC!I14</f>
        <v/>
      </c>
    </row>
    <row r="33">
      <c r="A33" s="48">
        <f>LOGIC!A15</f>
        <v/>
      </c>
      <c r="B33" s="49">
        <f>LOGIC!B15</f>
        <v/>
      </c>
      <c r="C33" s="50">
        <f>LOGIC!G15</f>
        <v/>
      </c>
      <c r="D33" s="51">
        <f>LOGIC!H15</f>
        <v/>
      </c>
      <c r="E33" s="52">
        <f>LOGIC!I15</f>
        <v/>
      </c>
    </row>
    <row r="34">
      <c r="A34" s="48">
        <f>LOGIC!A16</f>
        <v/>
      </c>
      <c r="B34" s="49">
        <f>LOGIC!B16</f>
        <v/>
      </c>
      <c r="C34" s="50">
        <f>LOGIC!G16</f>
        <v/>
      </c>
      <c r="D34" s="51">
        <f>LOGIC!H16</f>
        <v/>
      </c>
      <c r="E34" s="52">
        <f>LOGIC!I16</f>
        <v/>
      </c>
    </row>
    <row r="35">
      <c r="A35" s="48">
        <f>LOGIC!A17</f>
        <v/>
      </c>
      <c r="B35" s="49">
        <f>LOGIC!B17</f>
        <v/>
      </c>
      <c r="C35" s="50">
        <f>LOGIC!G17</f>
        <v/>
      </c>
      <c r="D35" s="51">
        <f>LOGIC!H17</f>
        <v/>
      </c>
      <c r="E35" s="52">
        <f>LOGIC!I17</f>
        <v/>
      </c>
    </row>
    <row r="36">
      <c r="A36" s="48">
        <f>LOGIC!A18</f>
        <v/>
      </c>
      <c r="B36" s="49">
        <f>LOGIC!B18</f>
        <v/>
      </c>
      <c r="C36" s="50">
        <f>LOGIC!G18</f>
        <v/>
      </c>
      <c r="D36" s="51">
        <f>LOGIC!H18</f>
        <v/>
      </c>
      <c r="E36" s="52">
        <f>LOGIC!I18</f>
        <v/>
      </c>
    </row>
    <row r="37">
      <c r="A37" s="48">
        <f>LOGIC!A19</f>
        <v/>
      </c>
      <c r="B37" s="49">
        <f>LOGIC!B19</f>
        <v/>
      </c>
      <c r="C37" s="50">
        <f>LOGIC!G19</f>
        <v/>
      </c>
      <c r="D37" s="51">
        <f>LOGIC!H19</f>
        <v/>
      </c>
      <c r="E37" s="52">
        <f>LOGIC!I19</f>
        <v/>
      </c>
    </row>
    <row r="39" ht="24" customHeight="1">
      <c r="A39" s="53" t="inlineStr">
        <is>
          <t>RangeLead.com  |  Premium B2B Lead Data  |  Free Download — rangelead.com/free-tools</t>
        </is>
      </c>
    </row>
  </sheetData>
  <mergeCells count="7">
    <mergeCell ref="A21:E21"/>
    <mergeCell ref="A39:E39"/>
    <mergeCell ref="A4:E4"/>
    <mergeCell ref="A2:E2"/>
    <mergeCell ref="A16:E16"/>
    <mergeCell ref="A11:E11"/>
    <mergeCell ref="A1:E1"/>
  </mergeCells>
  <conditionalFormatting sqref="E23:E37">
    <cfRule type="cellIs" priority="1" operator="equal" dxfId="0">
      <formula>"ACCELERATOR"</formula>
    </cfRule>
    <cfRule type="cellIs" priority="2" operator="equal" dxfId="0">
      <formula>"ABOVE QUOTA"</formula>
    </cfRule>
    <cfRule type="cellIs" priority="3" operator="equal" dxfId="1">
      <formula>"ON TRACK"</formula>
    </cfRule>
    <cfRule type="cellIs" priority="4" operator="equal" dxfId="2">
      <formula>"BELOW"</formula>
    </cfRule>
  </conditionalFormatting>
  <conditionalFormatting sqref="D23:D37">
    <cfRule type="cellIs" priority="5" operator="greaterThanOrEqual" dxfId="0">
      <formula>0.08</formula>
    </cfRule>
    <cfRule type="cellIs" priority="6" operator="between" dxfId="1">
      <formula>0.05</formula>
      <formula>0.079</formula>
    </cfRule>
    <cfRule type="cellIs" priority="7" operator="lessThan" dxfId="2">
      <formula>0.05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