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&quot;$&quot;#,##0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0891B2"/>
        <bgColor rgb="000891B2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6" fillId="7" borderId="1" applyAlignment="1" pivotButton="0" quotePrefix="0" xfId="0">
      <alignment horizontal="left" vertical="center"/>
    </xf>
    <xf numFmtId="165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9" fillId="3" borderId="1" applyAlignment="1" pivotButton="0" quotePrefix="0" xfId="0">
      <alignment horizontal="center" vertical="center"/>
    </xf>
    <xf numFmtId="0" fontId="6" fillId="10" borderId="1" applyAlignment="1" pivotButton="0" quotePrefix="0" xfId="0">
      <alignment horizontal="left" vertical="center"/>
    </xf>
    <xf numFmtId="3" fontId="7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165" fontId="7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left" vertical="center"/>
    </xf>
    <xf numFmtId="0" fontId="0" fillId="11" borderId="1" pivotButton="0" quotePrefix="0" xfId="0"/>
    <xf numFmtId="164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5" fontId="12" fillId="12" borderId="1" applyAlignment="1" pivotButton="0" quotePrefix="0" xfId="0">
      <alignment horizontal="center" vertical="center"/>
    </xf>
    <xf numFmtId="164" fontId="12" fillId="12" borderId="1" applyAlignment="1" pivotButton="0" quotePrefix="0" xfId="0">
      <alignment horizontal="center" vertical="center"/>
    </xf>
    <xf numFmtId="3" fontId="12" fillId="12" borderId="1" applyAlignment="1" pivotButton="0" quotePrefix="0" xfId="0">
      <alignment horizontal="center" vertical="center"/>
    </xf>
    <xf numFmtId="0" fontId="12" fillId="12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CHURN IMPACT ANALYZER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Model the impact of customer churn on your recurring revenue over 24 months. Understand how churn erodes MRR and what growth rate is needed to offset losses.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Current Monthly Recurring Revenue (MRR)</t>
        </is>
      </c>
    </row>
    <row r="9" ht="22" customHeight="1">
      <c r="A9" s="6" t="inlineStr">
        <is>
          <t xml:space="preserve">  • Monthly Churn Rate (%)</t>
        </is>
      </c>
    </row>
    <row r="10" ht="22" customHeight="1">
      <c r="A10" s="6" t="inlineStr">
        <is>
          <t xml:space="preserve">  • New Customer Acquisition Rate (customers/month)</t>
        </is>
      </c>
    </row>
    <row r="11" ht="22" customHeight="1">
      <c r="A11" s="6" t="inlineStr">
        <is>
          <t xml:space="preserve">  • Average Revenue Per User (ARPU)</t>
        </is>
      </c>
    </row>
    <row r="12" ht="22" customHeight="1">
      <c r="A12" s="6" t="inlineStr">
        <is>
          <t xml:space="preserve">  • Starting Customer Count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MRR erosion over 24 months</t>
        </is>
      </c>
    </row>
    <row r="16" ht="22" customHeight="1">
      <c r="A16" s="6" t="inlineStr">
        <is>
          <t xml:space="preserve">  • Net revenue retention rate</t>
        </is>
      </c>
    </row>
    <row r="17" ht="22" customHeight="1">
      <c r="A17" s="6" t="inlineStr">
        <is>
          <t xml:space="preserve">  • Required growth rate to offset churn</t>
        </is>
      </c>
    </row>
    <row r="18" ht="22" customHeight="1">
      <c r="A18" s="6" t="inlineStr">
        <is>
          <t xml:space="preserve">  • Cohort decay table (month-by-month)</t>
        </is>
      </c>
    </row>
    <row r="19" ht="22" customHeight="1">
      <c r="A19" s="6" t="inlineStr">
        <is>
          <t xml:space="preserve">  • Break-even new customer rate</t>
        </is>
      </c>
    </row>
    <row r="20" ht="22" customHeight="1">
      <c r="A20" s="6" t="inlineStr">
        <is>
          <t xml:space="preserve">  • Revenue trajectory comparison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5:B15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Thresholds &amp; Targets</t>
        </is>
      </c>
      <c r="B1" s="8" t="n"/>
      <c r="C1" s="8" t="n"/>
    </row>
    <row r="3" ht="26" customHeight="1">
      <c r="A3" s="9" t="inlineStr">
        <is>
          <t>Target Net Retention %</t>
        </is>
      </c>
      <c r="B3" s="10" t="n">
        <v>1</v>
      </c>
      <c r="C3" s="11" t="inlineStr">
        <is>
          <t>100% = no net loss</t>
        </is>
      </c>
    </row>
    <row r="4" ht="26" customHeight="1">
      <c r="A4" s="9" t="inlineStr">
        <is>
          <t>Healthy Churn Threshold</t>
        </is>
      </c>
      <c r="B4" s="12" t="n">
        <v>0.03</v>
      </c>
      <c r="C4" s="11" t="inlineStr">
        <is>
          <t>Below this = healthy</t>
        </is>
      </c>
    </row>
    <row r="5" ht="26" customHeight="1">
      <c r="A5" s="9" t="inlineStr">
        <is>
          <t>Critical Churn Threshold</t>
        </is>
      </c>
      <c r="B5" s="12" t="n">
        <v>0.07000000000000001</v>
      </c>
      <c r="C5" s="11" t="inlineStr">
        <is>
          <t>Above this = critical</t>
        </is>
      </c>
    </row>
    <row r="6" ht="26" customHeight="1">
      <c r="A6" s="9" t="inlineStr">
        <is>
          <t>Expansion Revenue %</t>
        </is>
      </c>
      <c r="B6" s="12" t="n">
        <v>0.02</v>
      </c>
      <c r="C6" s="11" t="inlineStr">
        <is>
          <t>Monthly upsell growth from existing</t>
        </is>
      </c>
    </row>
    <row r="7" ht="26" customHeight="1">
      <c r="A7" s="9" t="inlineStr">
        <is>
          <t>Forecast Months</t>
        </is>
      </c>
      <c r="B7" s="13" t="n">
        <v>24</v>
      </c>
      <c r="C7" s="11" t="inlineStr">
        <is>
          <t>Number of months to project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C7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28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INPUTS — Enter your data in yellow cells</t>
        </is>
      </c>
      <c r="B1" s="15" t="n"/>
      <c r="C1" s="15" t="n"/>
    </row>
    <row r="3" ht="28" customHeight="1">
      <c r="A3" s="16" t="inlineStr">
        <is>
          <t>Current MRR ($)</t>
        </is>
      </c>
      <c r="B3" s="17" t="n">
        <v>85000</v>
      </c>
      <c r="C3" s="11" t="inlineStr">
        <is>
          <t>Total monthly recurring revenue</t>
        </is>
      </c>
    </row>
    <row r="4" ht="28" customHeight="1">
      <c r="A4" s="16" t="inlineStr">
        <is>
          <t>Monthly Churn Rate (%)</t>
        </is>
      </c>
      <c r="B4" s="18" t="n">
        <v>0.05</v>
      </c>
      <c r="C4" s="11" t="inlineStr">
        <is>
          <t>% of customers lost per month</t>
        </is>
      </c>
    </row>
    <row r="5" ht="28" customHeight="1">
      <c r="A5" s="16" t="inlineStr">
        <is>
          <t>New Customers / Month</t>
        </is>
      </c>
      <c r="B5" s="19" t="n">
        <v>15</v>
      </c>
      <c r="C5" s="11" t="inlineStr">
        <is>
          <t>Average new customer acquisitions</t>
        </is>
      </c>
    </row>
    <row r="6" ht="28" customHeight="1">
      <c r="A6" s="16" t="inlineStr">
        <is>
          <t>ARPU ($)</t>
        </is>
      </c>
      <c r="B6" s="17" t="n">
        <v>250</v>
      </c>
      <c r="C6" s="11" t="inlineStr">
        <is>
          <t>Average revenue per user</t>
        </is>
      </c>
    </row>
    <row r="7" ht="28" customHeight="1">
      <c r="A7" s="16" t="inlineStr">
        <is>
          <t>Starting Customer Count</t>
        </is>
      </c>
      <c r="B7" s="19" t="n">
        <v>340</v>
      </c>
      <c r="C7" s="11" t="inlineStr">
        <is>
          <t>Current active customers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Y32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  <col width="12" customWidth="1" min="21" max="21"/>
    <col width="12" customWidth="1" min="22" max="22"/>
    <col width="12" customWidth="1" min="23" max="23"/>
    <col width="12" customWidth="1" min="24" max="24"/>
    <col width="12" customWidth="1" min="25" max="25"/>
  </cols>
  <sheetData>
    <row r="1" ht="28" customHeight="1">
      <c r="A1" s="20" t="inlineStr">
        <is>
          <t xml:space="preserve">  CALCULATIONS — All formulas, do NOT edit</t>
        </is>
      </c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  <c r="K1" s="21" t="n"/>
      <c r="L1" s="21" t="n"/>
      <c r="M1" s="21" t="n"/>
      <c r="N1" s="21" t="n"/>
      <c r="O1" s="21" t="n"/>
      <c r="P1" s="21" t="n"/>
      <c r="Q1" s="21" t="n"/>
      <c r="R1" s="21" t="n"/>
      <c r="S1" s="21" t="n"/>
      <c r="T1" s="21" t="n"/>
      <c r="U1" s="21" t="n"/>
      <c r="V1" s="21" t="n"/>
      <c r="W1" s="21" t="n"/>
      <c r="X1" s="21" t="n"/>
      <c r="Y1" s="21" t="n"/>
    </row>
    <row r="3" ht="28" customHeight="1">
      <c r="A3" s="22" t="inlineStr">
        <is>
          <t xml:space="preserve">  24-MONTH PROJECTION</t>
        </is>
      </c>
      <c r="B3" s="23" t="n"/>
      <c r="C3" s="23" t="n"/>
      <c r="D3" s="23" t="n"/>
      <c r="E3" s="23" t="n"/>
      <c r="F3" s="23" t="n"/>
      <c r="G3" s="23" t="n"/>
      <c r="H3" s="23" t="n"/>
      <c r="I3" s="23" t="n"/>
      <c r="J3" s="23" t="n"/>
      <c r="K3" s="23" t="n"/>
      <c r="L3" s="23" t="n"/>
      <c r="M3" s="23" t="n"/>
      <c r="N3" s="23" t="n"/>
      <c r="O3" s="23" t="n"/>
      <c r="P3" s="23" t="n"/>
      <c r="Q3" s="23" t="n"/>
      <c r="R3" s="23" t="n"/>
      <c r="S3" s="23" t="n"/>
      <c r="T3" s="23" t="n"/>
      <c r="U3" s="23" t="n"/>
      <c r="V3" s="23" t="n"/>
      <c r="W3" s="23" t="n"/>
      <c r="X3" s="23" t="n"/>
      <c r="Y3" s="23" t="n"/>
    </row>
    <row r="4" ht="28" customHeight="1">
      <c r="A4" s="24" t="inlineStr">
        <is>
          <t>Month</t>
        </is>
      </c>
      <c r="B4" s="24" t="n">
        <v>1</v>
      </c>
      <c r="C4" s="24" t="n">
        <v>2</v>
      </c>
      <c r="D4" s="24" t="n">
        <v>3</v>
      </c>
      <c r="E4" s="24" t="n">
        <v>4</v>
      </c>
      <c r="F4" s="24" t="n">
        <v>5</v>
      </c>
      <c r="G4" s="24" t="n">
        <v>6</v>
      </c>
      <c r="H4" s="24" t="n">
        <v>7</v>
      </c>
      <c r="I4" s="24" t="n">
        <v>8</v>
      </c>
      <c r="J4" s="24" t="n">
        <v>9</v>
      </c>
      <c r="K4" s="24" t="n">
        <v>10</v>
      </c>
      <c r="L4" s="24" t="n">
        <v>11</v>
      </c>
      <c r="M4" s="24" t="n">
        <v>12</v>
      </c>
      <c r="N4" s="24" t="n">
        <v>13</v>
      </c>
      <c r="O4" s="24" t="n">
        <v>14</v>
      </c>
      <c r="P4" s="24" t="n">
        <v>15</v>
      </c>
      <c r="Q4" s="24" t="n">
        <v>16</v>
      </c>
      <c r="R4" s="24" t="n">
        <v>17</v>
      </c>
      <c r="S4" s="24" t="n">
        <v>18</v>
      </c>
      <c r="T4" s="24" t="n">
        <v>19</v>
      </c>
      <c r="U4" s="24" t="n">
        <v>20</v>
      </c>
      <c r="V4" s="24" t="n">
        <v>21</v>
      </c>
      <c r="W4" s="24" t="n">
        <v>22</v>
      </c>
      <c r="X4" s="24" t="n">
        <v>23</v>
      </c>
      <c r="Y4" s="24" t="n">
        <v>24</v>
      </c>
    </row>
    <row r="5">
      <c r="A5" s="25" t="inlineStr">
        <is>
          <t>Churned Customers</t>
        </is>
      </c>
      <c r="B5" s="26">
        <f>ROUNDUP(INPUT!B7*INPUT!B4,0)</f>
        <v/>
      </c>
      <c r="C5" s="26">
        <f>ROUNDUP(B8*INPUT!B4,0)</f>
        <v/>
      </c>
      <c r="D5" s="26">
        <f>ROUNDUP(C8*INPUT!B4,0)</f>
        <v/>
      </c>
      <c r="E5" s="26">
        <f>ROUNDUP(D8*INPUT!B4,0)</f>
        <v/>
      </c>
      <c r="F5" s="26">
        <f>ROUNDUP(E8*INPUT!B4,0)</f>
        <v/>
      </c>
      <c r="G5" s="26">
        <f>ROUNDUP(F8*INPUT!B4,0)</f>
        <v/>
      </c>
      <c r="H5" s="26">
        <f>ROUNDUP(G8*INPUT!B4,0)</f>
        <v/>
      </c>
      <c r="I5" s="26">
        <f>ROUNDUP(H8*INPUT!B4,0)</f>
        <v/>
      </c>
      <c r="J5" s="26">
        <f>ROUNDUP(I8*INPUT!B4,0)</f>
        <v/>
      </c>
      <c r="K5" s="26">
        <f>ROUNDUP(J8*INPUT!B4,0)</f>
        <v/>
      </c>
      <c r="L5" s="26">
        <f>ROUNDUP(K8*INPUT!B4,0)</f>
        <v/>
      </c>
      <c r="M5" s="26">
        <f>ROUNDUP(L8*INPUT!B4,0)</f>
        <v/>
      </c>
      <c r="N5" s="26">
        <f>ROUNDUP(M8*INPUT!B4,0)</f>
        <v/>
      </c>
      <c r="O5" s="26">
        <f>ROUNDUP(N8*INPUT!B4,0)</f>
        <v/>
      </c>
      <c r="P5" s="26">
        <f>ROUNDUP(O8*INPUT!B4,0)</f>
        <v/>
      </c>
      <c r="Q5" s="26">
        <f>ROUNDUP(P8*INPUT!B4,0)</f>
        <v/>
      </c>
      <c r="R5" s="26">
        <f>ROUNDUP(Q8*INPUT!B4,0)</f>
        <v/>
      </c>
      <c r="S5" s="26">
        <f>ROUNDUP(R8*INPUT!B4,0)</f>
        <v/>
      </c>
      <c r="T5" s="26">
        <f>ROUNDUP(S8*INPUT!B4,0)</f>
        <v/>
      </c>
      <c r="U5" s="26">
        <f>ROUNDUP(T8*INPUT!B4,0)</f>
        <v/>
      </c>
      <c r="V5" s="26">
        <f>ROUNDUP(U8*INPUT!B4,0)</f>
        <v/>
      </c>
      <c r="W5" s="26">
        <f>ROUNDUP(V8*INPUT!B4,0)</f>
        <v/>
      </c>
      <c r="X5" s="26">
        <f>ROUNDUP(W8*INPUT!B4,0)</f>
        <v/>
      </c>
      <c r="Y5" s="26">
        <f>ROUNDUP(X8*INPUT!B4,0)</f>
        <v/>
      </c>
    </row>
    <row r="6">
      <c r="A6" s="25" t="inlineStr">
        <is>
          <t>New Customers</t>
        </is>
      </c>
      <c r="B6" s="26">
        <f>INPUT!B5</f>
        <v/>
      </c>
      <c r="C6" s="26">
        <f>INPUT!B5</f>
        <v/>
      </c>
      <c r="D6" s="26">
        <f>INPUT!B5</f>
        <v/>
      </c>
      <c r="E6" s="26">
        <f>INPUT!B5</f>
        <v/>
      </c>
      <c r="F6" s="26">
        <f>INPUT!B5</f>
        <v/>
      </c>
      <c r="G6" s="26">
        <f>INPUT!B5</f>
        <v/>
      </c>
      <c r="H6" s="26">
        <f>INPUT!B5</f>
        <v/>
      </c>
      <c r="I6" s="26">
        <f>INPUT!B5</f>
        <v/>
      </c>
      <c r="J6" s="26">
        <f>INPUT!B5</f>
        <v/>
      </c>
      <c r="K6" s="26">
        <f>INPUT!B5</f>
        <v/>
      </c>
      <c r="L6" s="26">
        <f>INPUT!B5</f>
        <v/>
      </c>
      <c r="M6" s="26">
        <f>INPUT!B5</f>
        <v/>
      </c>
      <c r="N6" s="26">
        <f>INPUT!B5</f>
        <v/>
      </c>
      <c r="O6" s="26">
        <f>INPUT!B5</f>
        <v/>
      </c>
      <c r="P6" s="26">
        <f>INPUT!B5</f>
        <v/>
      </c>
      <c r="Q6" s="26">
        <f>INPUT!B5</f>
        <v/>
      </c>
      <c r="R6" s="26">
        <f>INPUT!B5</f>
        <v/>
      </c>
      <c r="S6" s="26">
        <f>INPUT!B5</f>
        <v/>
      </c>
      <c r="T6" s="26">
        <f>INPUT!B5</f>
        <v/>
      </c>
      <c r="U6" s="26">
        <f>INPUT!B5</f>
        <v/>
      </c>
      <c r="V6" s="26">
        <f>INPUT!B5</f>
        <v/>
      </c>
      <c r="W6" s="26">
        <f>INPUT!B5</f>
        <v/>
      </c>
      <c r="X6" s="26">
        <f>INPUT!B5</f>
        <v/>
      </c>
      <c r="Y6" s="26">
        <f>INPUT!B5</f>
        <v/>
      </c>
    </row>
    <row r="7">
      <c r="A7" s="25" t="inlineStr">
        <is>
          <t>Net Customer Change</t>
        </is>
      </c>
      <c r="B7" s="26">
        <f>B6-B5</f>
        <v/>
      </c>
      <c r="C7" s="26">
        <f>C6-C5</f>
        <v/>
      </c>
      <c r="D7" s="26">
        <f>D6-D5</f>
        <v/>
      </c>
      <c r="E7" s="26">
        <f>E6-E5</f>
        <v/>
      </c>
      <c r="F7" s="26">
        <f>F6-F5</f>
        <v/>
      </c>
      <c r="G7" s="26">
        <f>G6-G5</f>
        <v/>
      </c>
      <c r="H7" s="26">
        <f>H6-H5</f>
        <v/>
      </c>
      <c r="I7" s="26">
        <f>I6-I5</f>
        <v/>
      </c>
      <c r="J7" s="26">
        <f>J6-J5</f>
        <v/>
      </c>
      <c r="K7" s="26">
        <f>K6-K5</f>
        <v/>
      </c>
      <c r="L7" s="26">
        <f>L6-L5</f>
        <v/>
      </c>
      <c r="M7" s="26">
        <f>M6-M5</f>
        <v/>
      </c>
      <c r="N7" s="26">
        <f>N6-N5</f>
        <v/>
      </c>
      <c r="O7" s="26">
        <f>O6-O5</f>
        <v/>
      </c>
      <c r="P7" s="26">
        <f>P6-P5</f>
        <v/>
      </c>
      <c r="Q7" s="26">
        <f>Q6-Q5</f>
        <v/>
      </c>
      <c r="R7" s="26">
        <f>R6-R5</f>
        <v/>
      </c>
      <c r="S7" s="26">
        <f>S6-S5</f>
        <v/>
      </c>
      <c r="T7" s="26">
        <f>T6-T5</f>
        <v/>
      </c>
      <c r="U7" s="26">
        <f>U6-U5</f>
        <v/>
      </c>
      <c r="V7" s="26">
        <f>V6-V5</f>
        <v/>
      </c>
      <c r="W7" s="26">
        <f>W6-W5</f>
        <v/>
      </c>
      <c r="X7" s="26">
        <f>X6-X5</f>
        <v/>
      </c>
      <c r="Y7" s="26">
        <f>Y6-Y5</f>
        <v/>
      </c>
    </row>
    <row r="8">
      <c r="A8" s="25" t="inlineStr">
        <is>
          <t>Total Customers (EOM)</t>
        </is>
      </c>
      <c r="B8" s="27">
        <f>INPUT!B7+B7</f>
        <v/>
      </c>
      <c r="C8" s="27">
        <f>B8+C7</f>
        <v/>
      </c>
      <c r="D8" s="27">
        <f>C8+D7</f>
        <v/>
      </c>
      <c r="E8" s="27">
        <f>D8+E7</f>
        <v/>
      </c>
      <c r="F8" s="27">
        <f>E8+F7</f>
        <v/>
      </c>
      <c r="G8" s="27">
        <f>F8+G7</f>
        <v/>
      </c>
      <c r="H8" s="27">
        <f>G8+H7</f>
        <v/>
      </c>
      <c r="I8" s="27">
        <f>H8+I7</f>
        <v/>
      </c>
      <c r="J8" s="27">
        <f>I8+J7</f>
        <v/>
      </c>
      <c r="K8" s="27">
        <f>J8+K7</f>
        <v/>
      </c>
      <c r="L8" s="27">
        <f>K8+L7</f>
        <v/>
      </c>
      <c r="M8" s="27">
        <f>L8+M7</f>
        <v/>
      </c>
      <c r="N8" s="27">
        <f>M8+N7</f>
        <v/>
      </c>
      <c r="O8" s="27">
        <f>N8+O7</f>
        <v/>
      </c>
      <c r="P8" s="27">
        <f>O8+P7</f>
        <v/>
      </c>
      <c r="Q8" s="27">
        <f>P8+Q7</f>
        <v/>
      </c>
      <c r="R8" s="27">
        <f>Q8+R7</f>
        <v/>
      </c>
      <c r="S8" s="27">
        <f>R8+S7</f>
        <v/>
      </c>
      <c r="T8" s="27">
        <f>S8+T7</f>
        <v/>
      </c>
      <c r="U8" s="27">
        <f>T8+U7</f>
        <v/>
      </c>
      <c r="V8" s="27">
        <f>U8+V7</f>
        <v/>
      </c>
      <c r="W8" s="27">
        <f>V8+W7</f>
        <v/>
      </c>
      <c r="X8" s="27">
        <f>W8+X7</f>
        <v/>
      </c>
      <c r="Y8" s="27">
        <f>X8+Y7</f>
        <v/>
      </c>
    </row>
    <row r="10" ht="28" customHeight="1">
      <c r="A10" s="28" t="inlineStr">
        <is>
          <t xml:space="preserve">  REVENUE BREAKDOWN</t>
        </is>
      </c>
      <c r="B10" s="29" t="n"/>
      <c r="C10" s="29" t="n"/>
      <c r="D10" s="29" t="n"/>
      <c r="E10" s="29" t="n"/>
      <c r="F10" s="29" t="n"/>
      <c r="G10" s="29" t="n"/>
      <c r="H10" s="29" t="n"/>
      <c r="I10" s="29" t="n"/>
      <c r="J10" s="29" t="n"/>
      <c r="K10" s="29" t="n"/>
      <c r="L10" s="29" t="n"/>
      <c r="M10" s="29" t="n"/>
      <c r="N10" s="29" t="n"/>
      <c r="O10" s="29" t="n"/>
      <c r="P10" s="29" t="n"/>
      <c r="Q10" s="29" t="n"/>
      <c r="R10" s="29" t="n"/>
      <c r="S10" s="29" t="n"/>
      <c r="T10" s="29" t="n"/>
      <c r="U10" s="29" t="n"/>
      <c r="V10" s="29" t="n"/>
      <c r="W10" s="29" t="n"/>
      <c r="X10" s="29" t="n"/>
      <c r="Y10" s="29" t="n"/>
    </row>
    <row r="11">
      <c r="A11" s="25" t="inlineStr">
        <is>
          <t>Existing Customer Rev</t>
        </is>
      </c>
      <c r="B11" s="30">
        <f>(INPUT!B7-B5)*INPUT!B6*(1+CONFIG!B6)</f>
        <v/>
      </c>
      <c r="C11" s="30">
        <f>(B8-C5)*INPUT!B6*(1+CONFIG!B6)</f>
        <v/>
      </c>
      <c r="D11" s="30">
        <f>(C8-D5)*INPUT!B6*(1+CONFIG!B6)</f>
        <v/>
      </c>
      <c r="E11" s="30">
        <f>(D8-E5)*INPUT!B6*(1+CONFIG!B6)</f>
        <v/>
      </c>
      <c r="F11" s="30">
        <f>(E8-F5)*INPUT!B6*(1+CONFIG!B6)</f>
        <v/>
      </c>
      <c r="G11" s="30">
        <f>(F8-G5)*INPUT!B6*(1+CONFIG!B6)</f>
        <v/>
      </c>
      <c r="H11" s="30">
        <f>(G8-H5)*INPUT!B6*(1+CONFIG!B6)</f>
        <v/>
      </c>
      <c r="I11" s="30">
        <f>(H8-I5)*INPUT!B6*(1+CONFIG!B6)</f>
        <v/>
      </c>
      <c r="J11" s="30">
        <f>(I8-J5)*INPUT!B6*(1+CONFIG!B6)</f>
        <v/>
      </c>
      <c r="K11" s="30">
        <f>(J8-K5)*INPUT!B6*(1+CONFIG!B6)</f>
        <v/>
      </c>
      <c r="L11" s="30">
        <f>(K8-L5)*INPUT!B6*(1+CONFIG!B6)</f>
        <v/>
      </c>
      <c r="M11" s="30">
        <f>(L8-M5)*INPUT!B6*(1+CONFIG!B6)</f>
        <v/>
      </c>
      <c r="N11" s="30">
        <f>(M8-N5)*INPUT!B6*(1+CONFIG!B6)</f>
        <v/>
      </c>
      <c r="O11" s="30">
        <f>(N8-O5)*INPUT!B6*(1+CONFIG!B6)</f>
        <v/>
      </c>
      <c r="P11" s="30">
        <f>(O8-P5)*INPUT!B6*(1+CONFIG!B6)</f>
        <v/>
      </c>
      <c r="Q11" s="30">
        <f>(P8-Q5)*INPUT!B6*(1+CONFIG!B6)</f>
        <v/>
      </c>
      <c r="R11" s="30">
        <f>(Q8-R5)*INPUT!B6*(1+CONFIG!B6)</f>
        <v/>
      </c>
      <c r="S11" s="30">
        <f>(R8-S5)*INPUT!B6*(1+CONFIG!B6)</f>
        <v/>
      </c>
      <c r="T11" s="30">
        <f>(S8-T5)*INPUT!B6*(1+CONFIG!B6)</f>
        <v/>
      </c>
      <c r="U11" s="30">
        <f>(T8-U5)*INPUT!B6*(1+CONFIG!B6)</f>
        <v/>
      </c>
      <c r="V11" s="30">
        <f>(U8-V5)*INPUT!B6*(1+CONFIG!B6)</f>
        <v/>
      </c>
      <c r="W11" s="30">
        <f>(V8-W5)*INPUT!B6*(1+CONFIG!B6)</f>
        <v/>
      </c>
      <c r="X11" s="30">
        <f>(W8-X5)*INPUT!B6*(1+CONFIG!B6)</f>
        <v/>
      </c>
      <c r="Y11" s="30">
        <f>(X8-Y5)*INPUT!B6*(1+CONFIG!B6)</f>
        <v/>
      </c>
    </row>
    <row r="12">
      <c r="A12" s="25" t="inlineStr">
        <is>
          <t>New Customer Rev</t>
        </is>
      </c>
      <c r="B12" s="30">
        <f>B6*INPUT!B6</f>
        <v/>
      </c>
      <c r="C12" s="30">
        <f>C6*INPUT!B6</f>
        <v/>
      </c>
      <c r="D12" s="30">
        <f>D6*INPUT!B6</f>
        <v/>
      </c>
      <c r="E12" s="30">
        <f>E6*INPUT!B6</f>
        <v/>
      </c>
      <c r="F12" s="30">
        <f>F6*INPUT!B6</f>
        <v/>
      </c>
      <c r="G12" s="30">
        <f>G6*INPUT!B6</f>
        <v/>
      </c>
      <c r="H12" s="30">
        <f>H6*INPUT!B6</f>
        <v/>
      </c>
      <c r="I12" s="30">
        <f>I6*INPUT!B6</f>
        <v/>
      </c>
      <c r="J12" s="30">
        <f>J6*INPUT!B6</f>
        <v/>
      </c>
      <c r="K12" s="30">
        <f>K6*INPUT!B6</f>
        <v/>
      </c>
      <c r="L12" s="30">
        <f>L6*INPUT!B6</f>
        <v/>
      </c>
      <c r="M12" s="30">
        <f>M6*INPUT!B6</f>
        <v/>
      </c>
      <c r="N12" s="30">
        <f>N6*INPUT!B6</f>
        <v/>
      </c>
      <c r="O12" s="30">
        <f>O6*INPUT!B6</f>
        <v/>
      </c>
      <c r="P12" s="30">
        <f>P6*INPUT!B6</f>
        <v/>
      </c>
      <c r="Q12" s="30">
        <f>Q6*INPUT!B6</f>
        <v/>
      </c>
      <c r="R12" s="30">
        <f>R6*INPUT!B6</f>
        <v/>
      </c>
      <c r="S12" s="30">
        <f>S6*INPUT!B6</f>
        <v/>
      </c>
      <c r="T12" s="30">
        <f>T6*INPUT!B6</f>
        <v/>
      </c>
      <c r="U12" s="30">
        <f>U6*INPUT!B6</f>
        <v/>
      </c>
      <c r="V12" s="30">
        <f>V6*INPUT!B6</f>
        <v/>
      </c>
      <c r="W12" s="30">
        <f>W6*INPUT!B6</f>
        <v/>
      </c>
      <c r="X12" s="30">
        <f>X6*INPUT!B6</f>
        <v/>
      </c>
      <c r="Y12" s="30">
        <f>Y6*INPUT!B6</f>
        <v/>
      </c>
    </row>
    <row r="13">
      <c r="A13" s="25" t="inlineStr">
        <is>
          <t>Total MRR</t>
        </is>
      </c>
      <c r="B13" s="31">
        <f>B11+B12</f>
        <v/>
      </c>
      <c r="C13" s="31">
        <f>C11+C12</f>
        <v/>
      </c>
      <c r="D13" s="31">
        <f>D11+D12</f>
        <v/>
      </c>
      <c r="E13" s="31">
        <f>E11+E12</f>
        <v/>
      </c>
      <c r="F13" s="31">
        <f>F11+F12</f>
        <v/>
      </c>
      <c r="G13" s="31">
        <f>G11+G12</f>
        <v/>
      </c>
      <c r="H13" s="31">
        <f>H11+H12</f>
        <v/>
      </c>
      <c r="I13" s="31">
        <f>I11+I12</f>
        <v/>
      </c>
      <c r="J13" s="31">
        <f>J11+J12</f>
        <v/>
      </c>
      <c r="K13" s="31">
        <f>K11+K12</f>
        <v/>
      </c>
      <c r="L13" s="31">
        <f>L11+L12</f>
        <v/>
      </c>
      <c r="M13" s="31">
        <f>M11+M12</f>
        <v/>
      </c>
      <c r="N13" s="31">
        <f>N11+N12</f>
        <v/>
      </c>
      <c r="O13" s="31">
        <f>O11+O12</f>
        <v/>
      </c>
      <c r="P13" s="31">
        <f>P11+P12</f>
        <v/>
      </c>
      <c r="Q13" s="31">
        <f>Q11+Q12</f>
        <v/>
      </c>
      <c r="R13" s="31">
        <f>R11+R12</f>
        <v/>
      </c>
      <c r="S13" s="31">
        <f>S11+S12</f>
        <v/>
      </c>
      <c r="T13" s="31">
        <f>T11+T12</f>
        <v/>
      </c>
      <c r="U13" s="31">
        <f>U11+U12</f>
        <v/>
      </c>
      <c r="V13" s="31">
        <f>V11+V12</f>
        <v/>
      </c>
      <c r="W13" s="31">
        <f>W11+W12</f>
        <v/>
      </c>
      <c r="X13" s="31">
        <f>X11+X12</f>
        <v/>
      </c>
      <c r="Y13" s="31">
        <f>Y11+Y12</f>
        <v/>
      </c>
    </row>
    <row r="14">
      <c r="A14" s="25" t="inlineStr">
        <is>
          <t>MRR Lost to Churn</t>
        </is>
      </c>
      <c r="B14" s="30">
        <f>B5*INPUT!B6</f>
        <v/>
      </c>
      <c r="C14" s="30">
        <f>C5*INPUT!B6</f>
        <v/>
      </c>
      <c r="D14" s="30">
        <f>D5*INPUT!B6</f>
        <v/>
      </c>
      <c r="E14" s="30">
        <f>E5*INPUT!B6</f>
        <v/>
      </c>
      <c r="F14" s="30">
        <f>F5*INPUT!B6</f>
        <v/>
      </c>
      <c r="G14" s="30">
        <f>G5*INPUT!B6</f>
        <v/>
      </c>
      <c r="H14" s="30">
        <f>H5*INPUT!B6</f>
        <v/>
      </c>
      <c r="I14" s="30">
        <f>I5*INPUT!B6</f>
        <v/>
      </c>
      <c r="J14" s="30">
        <f>J5*INPUT!B6</f>
        <v/>
      </c>
      <c r="K14" s="30">
        <f>K5*INPUT!B6</f>
        <v/>
      </c>
      <c r="L14" s="30">
        <f>L5*INPUT!B6</f>
        <v/>
      </c>
      <c r="M14" s="30">
        <f>M5*INPUT!B6</f>
        <v/>
      </c>
      <c r="N14" s="30">
        <f>N5*INPUT!B6</f>
        <v/>
      </c>
      <c r="O14" s="30">
        <f>O5*INPUT!B6</f>
        <v/>
      </c>
      <c r="P14" s="30">
        <f>P5*INPUT!B6</f>
        <v/>
      </c>
      <c r="Q14" s="30">
        <f>Q5*INPUT!B6</f>
        <v/>
      </c>
      <c r="R14" s="30">
        <f>R5*INPUT!B6</f>
        <v/>
      </c>
      <c r="S14" s="30">
        <f>S5*INPUT!B6</f>
        <v/>
      </c>
      <c r="T14" s="30">
        <f>T5*INPUT!B6</f>
        <v/>
      </c>
      <c r="U14" s="30">
        <f>U5*INPUT!B6</f>
        <v/>
      </c>
      <c r="V14" s="30">
        <f>V5*INPUT!B6</f>
        <v/>
      </c>
      <c r="W14" s="30">
        <f>W5*INPUT!B6</f>
        <v/>
      </c>
      <c r="X14" s="30">
        <f>X5*INPUT!B6</f>
        <v/>
      </c>
      <c r="Y14" s="30">
        <f>Y5*INPUT!B6</f>
        <v/>
      </c>
    </row>
    <row r="15">
      <c r="A15" s="25" t="inlineStr">
        <is>
          <t>Cumulative MRR Lost</t>
        </is>
      </c>
      <c r="B15" s="30">
        <f>B14</f>
        <v/>
      </c>
      <c r="C15" s="30">
        <f>B15+C14</f>
        <v/>
      </c>
      <c r="D15" s="30">
        <f>C15+D14</f>
        <v/>
      </c>
      <c r="E15" s="30">
        <f>D15+E14</f>
        <v/>
      </c>
      <c r="F15" s="30">
        <f>E15+F14</f>
        <v/>
      </c>
      <c r="G15" s="30">
        <f>F15+G14</f>
        <v/>
      </c>
      <c r="H15" s="30">
        <f>G15+H14</f>
        <v/>
      </c>
      <c r="I15" s="30">
        <f>H15+I14</f>
        <v/>
      </c>
      <c r="J15" s="30">
        <f>I15+J14</f>
        <v/>
      </c>
      <c r="K15" s="30">
        <f>J15+K14</f>
        <v/>
      </c>
      <c r="L15" s="30">
        <f>K15+L14</f>
        <v/>
      </c>
      <c r="M15" s="30">
        <f>L15+M14</f>
        <v/>
      </c>
      <c r="N15" s="30">
        <f>M15+N14</f>
        <v/>
      </c>
      <c r="O15" s="30">
        <f>N15+O14</f>
        <v/>
      </c>
      <c r="P15" s="30">
        <f>O15+P14</f>
        <v/>
      </c>
      <c r="Q15" s="30">
        <f>P15+Q14</f>
        <v/>
      </c>
      <c r="R15" s="30">
        <f>Q15+R14</f>
        <v/>
      </c>
      <c r="S15" s="30">
        <f>R15+S14</f>
        <v/>
      </c>
      <c r="T15" s="30">
        <f>S15+T14</f>
        <v/>
      </c>
      <c r="U15" s="30">
        <f>T15+U14</f>
        <v/>
      </c>
      <c r="V15" s="30">
        <f>U15+V14</f>
        <v/>
      </c>
      <c r="W15" s="30">
        <f>V15+W14</f>
        <v/>
      </c>
      <c r="X15" s="30">
        <f>W15+X14</f>
        <v/>
      </c>
      <c r="Y15" s="30">
        <f>X15+Y14</f>
        <v/>
      </c>
    </row>
    <row r="16">
      <c r="A16" s="25" t="inlineStr">
        <is>
          <t>Net Retention %</t>
        </is>
      </c>
      <c r="B16" s="32">
        <f>IF(INPUT!B3=0,0,B13/INPUT!B3)</f>
        <v/>
      </c>
      <c r="C16" s="32">
        <f>IF(INPUT!B3=0,0,C13/INPUT!B3)</f>
        <v/>
      </c>
      <c r="D16" s="32">
        <f>IF(INPUT!B3=0,0,D13/INPUT!B3)</f>
        <v/>
      </c>
      <c r="E16" s="32">
        <f>IF(INPUT!B3=0,0,E13/INPUT!B3)</f>
        <v/>
      </c>
      <c r="F16" s="32">
        <f>IF(INPUT!B3=0,0,F13/INPUT!B3)</f>
        <v/>
      </c>
      <c r="G16" s="32">
        <f>IF(INPUT!B3=0,0,G13/INPUT!B3)</f>
        <v/>
      </c>
      <c r="H16" s="32">
        <f>IF(INPUT!B3=0,0,H13/INPUT!B3)</f>
        <v/>
      </c>
      <c r="I16" s="32">
        <f>IF(INPUT!B3=0,0,I13/INPUT!B3)</f>
        <v/>
      </c>
      <c r="J16" s="32">
        <f>IF(INPUT!B3=0,0,J13/INPUT!B3)</f>
        <v/>
      </c>
      <c r="K16" s="32">
        <f>IF(INPUT!B3=0,0,K13/INPUT!B3)</f>
        <v/>
      </c>
      <c r="L16" s="32">
        <f>IF(INPUT!B3=0,0,L13/INPUT!B3)</f>
        <v/>
      </c>
      <c r="M16" s="32">
        <f>IF(INPUT!B3=0,0,M13/INPUT!B3)</f>
        <v/>
      </c>
      <c r="N16" s="32">
        <f>IF(INPUT!B3=0,0,N13/INPUT!B3)</f>
        <v/>
      </c>
      <c r="O16" s="32">
        <f>IF(INPUT!B3=0,0,O13/INPUT!B3)</f>
        <v/>
      </c>
      <c r="P16" s="32">
        <f>IF(INPUT!B3=0,0,P13/INPUT!B3)</f>
        <v/>
      </c>
      <c r="Q16" s="32">
        <f>IF(INPUT!B3=0,0,Q13/INPUT!B3)</f>
        <v/>
      </c>
      <c r="R16" s="32">
        <f>IF(INPUT!B3=0,0,R13/INPUT!B3)</f>
        <v/>
      </c>
      <c r="S16" s="32">
        <f>IF(INPUT!B3=0,0,S13/INPUT!B3)</f>
        <v/>
      </c>
      <c r="T16" s="32">
        <f>IF(INPUT!B3=0,0,T13/INPUT!B3)</f>
        <v/>
      </c>
      <c r="U16" s="32">
        <f>IF(INPUT!B3=0,0,U13/INPUT!B3)</f>
        <v/>
      </c>
      <c r="V16" s="32">
        <f>IF(INPUT!B3=0,0,V13/INPUT!B3)</f>
        <v/>
      </c>
      <c r="W16" s="32">
        <f>IF(INPUT!B3=0,0,W13/INPUT!B3)</f>
        <v/>
      </c>
      <c r="X16" s="32">
        <f>IF(INPUT!B3=0,0,X13/INPUT!B3)</f>
        <v/>
      </c>
      <c r="Y16" s="32">
        <f>IF(INPUT!B3=0,0,Y13/INPUT!B3)</f>
        <v/>
      </c>
    </row>
    <row r="18" ht="28" customHeight="1">
      <c r="A18" s="33" t="inlineStr">
        <is>
          <t xml:space="preserve">  COMPARISON SCENARIOS</t>
        </is>
      </c>
      <c r="B18" s="34" t="n"/>
      <c r="C18" s="34" t="n"/>
      <c r="D18" s="34" t="n"/>
      <c r="E18" s="34" t="n"/>
      <c r="F18" s="34" t="n"/>
      <c r="G18" s="34" t="n"/>
      <c r="H18" s="34" t="n"/>
      <c r="I18" s="34" t="n"/>
      <c r="J18" s="34" t="n"/>
      <c r="K18" s="34" t="n"/>
      <c r="L18" s="34" t="n"/>
      <c r="M18" s="34" t="n"/>
      <c r="N18" s="34" t="n"/>
      <c r="O18" s="34" t="n"/>
      <c r="P18" s="34" t="n"/>
      <c r="Q18" s="34" t="n"/>
      <c r="R18" s="34" t="n"/>
      <c r="S18" s="34" t="n"/>
      <c r="T18" s="34" t="n"/>
      <c r="U18" s="34" t="n"/>
      <c r="V18" s="34" t="n"/>
      <c r="W18" s="34" t="n"/>
      <c r="X18" s="34" t="n"/>
      <c r="Y18" s="34" t="n"/>
    </row>
    <row r="19">
      <c r="A19" s="25" t="inlineStr">
        <is>
          <t>No-Churn MRR</t>
        </is>
      </c>
      <c r="B19" s="30">
        <f>INPUT!B3+(INPUT!B5*INPUT!B6*1)</f>
        <v/>
      </c>
      <c r="C19" s="30">
        <f>INPUT!B3+(INPUT!B5*INPUT!B6*2)</f>
        <v/>
      </c>
      <c r="D19" s="30">
        <f>INPUT!B3+(INPUT!B5*INPUT!B6*3)</f>
        <v/>
      </c>
      <c r="E19" s="30">
        <f>INPUT!B3+(INPUT!B5*INPUT!B6*4)</f>
        <v/>
      </c>
      <c r="F19" s="30">
        <f>INPUT!B3+(INPUT!B5*INPUT!B6*5)</f>
        <v/>
      </c>
      <c r="G19" s="30">
        <f>INPUT!B3+(INPUT!B5*INPUT!B6*6)</f>
        <v/>
      </c>
      <c r="H19" s="30">
        <f>INPUT!B3+(INPUT!B5*INPUT!B6*7)</f>
        <v/>
      </c>
      <c r="I19" s="30">
        <f>INPUT!B3+(INPUT!B5*INPUT!B6*8)</f>
        <v/>
      </c>
      <c r="J19" s="30">
        <f>INPUT!B3+(INPUT!B5*INPUT!B6*9)</f>
        <v/>
      </c>
      <c r="K19" s="30">
        <f>INPUT!B3+(INPUT!B5*INPUT!B6*10)</f>
        <v/>
      </c>
      <c r="L19" s="30">
        <f>INPUT!B3+(INPUT!B5*INPUT!B6*11)</f>
        <v/>
      </c>
      <c r="M19" s="30">
        <f>INPUT!B3+(INPUT!B5*INPUT!B6*12)</f>
        <v/>
      </c>
      <c r="N19" s="30">
        <f>INPUT!B3+(INPUT!B5*INPUT!B6*13)</f>
        <v/>
      </c>
      <c r="O19" s="30">
        <f>INPUT!B3+(INPUT!B5*INPUT!B6*14)</f>
        <v/>
      </c>
      <c r="P19" s="30">
        <f>INPUT!B3+(INPUT!B5*INPUT!B6*15)</f>
        <v/>
      </c>
      <c r="Q19" s="30">
        <f>INPUT!B3+(INPUT!B5*INPUT!B6*16)</f>
        <v/>
      </c>
      <c r="R19" s="30">
        <f>INPUT!B3+(INPUT!B5*INPUT!B6*17)</f>
        <v/>
      </c>
      <c r="S19" s="30">
        <f>INPUT!B3+(INPUT!B5*INPUT!B6*18)</f>
        <v/>
      </c>
      <c r="T19" s="30">
        <f>INPUT!B3+(INPUT!B5*INPUT!B6*19)</f>
        <v/>
      </c>
      <c r="U19" s="30">
        <f>INPUT!B3+(INPUT!B5*INPUT!B6*20)</f>
        <v/>
      </c>
      <c r="V19" s="30">
        <f>INPUT!B3+(INPUT!B5*INPUT!B6*21)</f>
        <v/>
      </c>
      <c r="W19" s="30">
        <f>INPUT!B3+(INPUT!B5*INPUT!B6*22)</f>
        <v/>
      </c>
      <c r="X19" s="30">
        <f>INPUT!B3+(INPUT!B5*INPUT!B6*23)</f>
        <v/>
      </c>
      <c r="Y19" s="30">
        <f>INPUT!B3+(INPUT!B5*INPUT!B6*24)</f>
        <v/>
      </c>
    </row>
    <row r="20">
      <c r="A20" s="25" t="inlineStr">
        <is>
          <t>Revenue Gap (Churn Cost)</t>
        </is>
      </c>
      <c r="B20" s="30">
        <f>B19-B13</f>
        <v/>
      </c>
      <c r="C20" s="30">
        <f>C19-C13</f>
        <v/>
      </c>
      <c r="D20" s="30">
        <f>D19-D13</f>
        <v/>
      </c>
      <c r="E20" s="30">
        <f>E19-E13</f>
        <v/>
      </c>
      <c r="F20" s="30">
        <f>F19-F13</f>
        <v/>
      </c>
      <c r="G20" s="30">
        <f>G19-G13</f>
        <v/>
      </c>
      <c r="H20" s="30">
        <f>H19-H13</f>
        <v/>
      </c>
      <c r="I20" s="30">
        <f>I19-I13</f>
        <v/>
      </c>
      <c r="J20" s="30">
        <f>J19-J13</f>
        <v/>
      </c>
      <c r="K20" s="30">
        <f>K19-K13</f>
        <v/>
      </c>
      <c r="L20" s="30">
        <f>L19-L13</f>
        <v/>
      </c>
      <c r="M20" s="30">
        <f>M19-M13</f>
        <v/>
      </c>
      <c r="N20" s="30">
        <f>N19-N13</f>
        <v/>
      </c>
      <c r="O20" s="30">
        <f>O19-O13</f>
        <v/>
      </c>
      <c r="P20" s="30">
        <f>P19-P13</f>
        <v/>
      </c>
      <c r="Q20" s="30">
        <f>Q19-Q13</f>
        <v/>
      </c>
      <c r="R20" s="30">
        <f>R19-R13</f>
        <v/>
      </c>
      <c r="S20" s="30">
        <f>S19-S13</f>
        <v/>
      </c>
      <c r="T20" s="30">
        <f>T19-T13</f>
        <v/>
      </c>
      <c r="U20" s="30">
        <f>U19-U13</f>
        <v/>
      </c>
      <c r="V20" s="30">
        <f>V19-V13</f>
        <v/>
      </c>
      <c r="W20" s="30">
        <f>W19-W13</f>
        <v/>
      </c>
      <c r="X20" s="30">
        <f>X19-X13</f>
        <v/>
      </c>
      <c r="Y20" s="30">
        <f>Y19-Y13</f>
        <v/>
      </c>
    </row>
    <row r="22" ht="28" customHeight="1">
      <c r="A22" s="22" t="inlineStr">
        <is>
          <t xml:space="preserve">  SUMMARY METRICS</t>
        </is>
      </c>
      <c r="B22" s="23" t="n"/>
      <c r="C22" s="23" t="n"/>
      <c r="D22" s="23" t="n"/>
      <c r="E22" s="23" t="n"/>
      <c r="F22" s="23" t="n"/>
    </row>
    <row r="23" ht="28" customHeight="1">
      <c r="A23" s="25" t="inlineStr">
        <is>
          <t>Starting MRR</t>
        </is>
      </c>
      <c r="B23" s="31">
        <f>INPUT!B3</f>
        <v/>
      </c>
    </row>
    <row r="24" ht="28" customHeight="1">
      <c r="A24" s="25" t="inlineStr">
        <is>
          <t>Ending MRR (Month 24)</t>
        </is>
      </c>
      <c r="B24" s="31">
        <f>Y13</f>
        <v/>
      </c>
    </row>
    <row r="25" ht="28" customHeight="1">
      <c r="A25" s="25" t="inlineStr">
        <is>
          <t>24-Month Net Retention</t>
        </is>
      </c>
      <c r="B25" s="35">
        <f>IF(INPUT!B3=0,0,Y13/INPUT!B3)</f>
        <v/>
      </c>
    </row>
    <row r="26" ht="28" customHeight="1">
      <c r="A26" s="25" t="inlineStr">
        <is>
          <t>Total MRR Lost to Churn</t>
        </is>
      </c>
      <c r="B26" s="31">
        <f>Y15</f>
        <v/>
      </c>
    </row>
    <row r="27" ht="28" customHeight="1">
      <c r="A27" s="25" t="inlineStr">
        <is>
          <t>Total Revenue Gap vs No-Churn</t>
        </is>
      </c>
      <c r="B27" s="31">
        <f>SUM(B20:Y20)</f>
        <v/>
      </c>
    </row>
    <row r="28" ht="28" customHeight="1">
      <c r="A28" s="25" t="inlineStr">
        <is>
          <t>Avg Monthly MRR Change</t>
        </is>
      </c>
      <c r="B28" s="31">
        <f>(B24-B23)/24</f>
        <v/>
      </c>
    </row>
    <row r="29" ht="28" customHeight="1">
      <c r="A29" s="25" t="inlineStr">
        <is>
          <t>Break-Even New Cust/Month</t>
        </is>
      </c>
      <c r="B29" s="27">
        <f>IF(INPUT!B6=0,0,ROUNDUP((INPUT!B7*INPUT!B4*INPUT!B6)/INPUT!B6,0))</f>
        <v/>
      </c>
    </row>
    <row r="30" ht="28" customHeight="1">
      <c r="A30" s="25" t="inlineStr">
        <is>
          <t>Required Growth to Offset</t>
        </is>
      </c>
      <c r="B30" s="35">
        <f>IF(INPUT!B3=0,0,INPUT!B4)</f>
        <v/>
      </c>
    </row>
    <row r="31" ht="28" customHeight="1">
      <c r="A31" s="25" t="inlineStr">
        <is>
          <t>Churn Health</t>
        </is>
      </c>
      <c r="B31" s="36">
        <f>IF(INPUT!B4&lt;=CONFIG!B4,"HEALTHY",IF(INPUT!B4&lt;=CONFIG!B5,"CAUTION","CRITICAL"))</f>
        <v/>
      </c>
    </row>
    <row r="32" ht="28" customHeight="1">
      <c r="A32" s="25" t="inlineStr">
        <is>
          <t>Months Until MRR Halved</t>
        </is>
      </c>
      <c r="B32" s="36">
        <f>IF(INPUT!B4&lt;=0,"Never",IFERROR(ROUNDUP(LN(0.5)/LN(1-INPUT!B4+INPUT!B5*INPUT!B6/INPUT!B3),0),"N/A"))</f>
        <v/>
      </c>
    </row>
  </sheetData>
  <mergeCells count="5">
    <mergeCell ref="A10:Y10"/>
    <mergeCell ref="A1:Y1"/>
    <mergeCell ref="A22:F22"/>
    <mergeCell ref="A18:Y18"/>
    <mergeCell ref="A3:Y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9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4" customWidth="1" min="3" max="3"/>
    <col width="28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7" t="inlineStr">
        <is>
          <t>CHURN IMPACT ANALYZER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8" t="inlineStr">
        <is>
          <t xml:space="preserve">  KEY METRICS</t>
        </is>
      </c>
      <c r="B4" s="29" t="n"/>
      <c r="C4" s="29" t="n"/>
      <c r="D4" s="29" t="n"/>
      <c r="E4" s="29" t="n"/>
    </row>
    <row r="5" ht="32" customHeight="1">
      <c r="A5" s="16" t="inlineStr">
        <is>
          <t>Starting MRR</t>
        </is>
      </c>
      <c r="B5" s="38">
        <f>LOGIC!B23</f>
        <v/>
      </c>
      <c r="D5" s="16" t="inlineStr">
        <is>
          <t>Churn Rate</t>
        </is>
      </c>
      <c r="E5" s="39">
        <f>INPUT!B4</f>
        <v/>
      </c>
    </row>
    <row r="6" ht="32" customHeight="1">
      <c r="A6" s="16" t="inlineStr">
        <is>
          <t>Ending MRR (Mo 24)</t>
        </is>
      </c>
      <c r="B6" s="38">
        <f>LOGIC!B24</f>
        <v/>
      </c>
      <c r="D6" s="16" t="inlineStr">
        <is>
          <t>Net Retention</t>
        </is>
      </c>
      <c r="E6" s="39">
        <f>LOGIC!B25</f>
        <v/>
      </c>
    </row>
    <row r="7" ht="32" customHeight="1">
      <c r="A7" s="16" t="inlineStr">
        <is>
          <t>Total MRR Lost</t>
        </is>
      </c>
      <c r="B7" s="38">
        <f>LOGIC!B26</f>
        <v/>
      </c>
      <c r="D7" s="16" t="inlineStr">
        <is>
          <t>Revenue Gap</t>
        </is>
      </c>
      <c r="E7" s="38">
        <f>LOGIC!B27</f>
        <v/>
      </c>
    </row>
    <row r="8" ht="32" customHeight="1">
      <c r="A8" s="16" t="inlineStr">
        <is>
          <t>Avg Monthly Change</t>
        </is>
      </c>
      <c r="B8" s="38">
        <f>LOGIC!B28</f>
        <v/>
      </c>
    </row>
    <row r="9" ht="32" customHeight="1">
      <c r="A9" s="16" t="inlineStr">
        <is>
          <t>Break-Even New Cust/Mo</t>
        </is>
      </c>
      <c r="B9" s="40">
        <f>LOGIC!B29</f>
        <v/>
      </c>
    </row>
    <row r="10" ht="32" customHeight="1">
      <c r="A10" s="16" t="inlineStr">
        <is>
          <t>Churn Health</t>
        </is>
      </c>
      <c r="B10" s="41">
        <f>LOGIC!B31</f>
        <v/>
      </c>
    </row>
    <row r="12" ht="28" customHeight="1">
      <c r="A12" s="22" t="inlineStr">
        <is>
          <t xml:space="preserve">  MONTHLY MRR TRAJECTORY</t>
        </is>
      </c>
      <c r="B12" s="23" t="n"/>
      <c r="C12" s="23" t="n"/>
      <c r="D12" s="23" t="n"/>
      <c r="E12" s="23" t="n"/>
    </row>
    <row r="13" ht="32" customHeight="1">
      <c r="A13" s="42" t="inlineStr">
        <is>
          <t>Month</t>
        </is>
      </c>
      <c r="B13" s="42" t="inlineStr">
        <is>
          <t>Total MRR</t>
        </is>
      </c>
      <c r="C13" s="42" t="inlineStr">
        <is>
          <t>MRR Lost</t>
        </is>
      </c>
      <c r="D13" s="42" t="inlineStr">
        <is>
          <t>Customers</t>
        </is>
      </c>
      <c r="E13" s="42" t="inlineStr">
        <is>
          <t>Net Retention</t>
        </is>
      </c>
    </row>
    <row r="14">
      <c r="A14" s="43" t="inlineStr">
        <is>
          <t>Month 1</t>
        </is>
      </c>
      <c r="B14" s="44">
        <f>LOGIC!B13</f>
        <v/>
      </c>
      <c r="C14" s="44">
        <f>LOGIC!B14</f>
        <v/>
      </c>
      <c r="D14" s="45">
        <f>LOGIC!B8</f>
        <v/>
      </c>
      <c r="E14" s="46">
        <f>LOGIC!B16</f>
        <v/>
      </c>
    </row>
    <row r="15">
      <c r="A15" s="43" t="inlineStr">
        <is>
          <t>Month 2</t>
        </is>
      </c>
      <c r="B15" s="44">
        <f>LOGIC!C13</f>
        <v/>
      </c>
      <c r="C15" s="44">
        <f>LOGIC!C14</f>
        <v/>
      </c>
      <c r="D15" s="45">
        <f>LOGIC!C8</f>
        <v/>
      </c>
      <c r="E15" s="46">
        <f>LOGIC!C16</f>
        <v/>
      </c>
    </row>
    <row r="16">
      <c r="A16" s="43" t="inlineStr">
        <is>
          <t>Month 3</t>
        </is>
      </c>
      <c r="B16" s="44">
        <f>LOGIC!D13</f>
        <v/>
      </c>
      <c r="C16" s="44">
        <f>LOGIC!D14</f>
        <v/>
      </c>
      <c r="D16" s="45">
        <f>LOGIC!D8</f>
        <v/>
      </c>
      <c r="E16" s="46">
        <f>LOGIC!D16</f>
        <v/>
      </c>
    </row>
    <row r="17">
      <c r="A17" s="43" t="inlineStr">
        <is>
          <t>Month 4</t>
        </is>
      </c>
      <c r="B17" s="44">
        <f>LOGIC!E13</f>
        <v/>
      </c>
      <c r="C17" s="44">
        <f>LOGIC!E14</f>
        <v/>
      </c>
      <c r="D17" s="45">
        <f>LOGIC!E8</f>
        <v/>
      </c>
      <c r="E17" s="46">
        <f>LOGIC!E16</f>
        <v/>
      </c>
    </row>
    <row r="18">
      <c r="A18" s="43" t="inlineStr">
        <is>
          <t>Month 5</t>
        </is>
      </c>
      <c r="B18" s="44">
        <f>LOGIC!F13</f>
        <v/>
      </c>
      <c r="C18" s="44">
        <f>LOGIC!F14</f>
        <v/>
      </c>
      <c r="D18" s="45">
        <f>LOGIC!F8</f>
        <v/>
      </c>
      <c r="E18" s="46">
        <f>LOGIC!F16</f>
        <v/>
      </c>
    </row>
    <row r="19">
      <c r="A19" s="43" t="inlineStr">
        <is>
          <t>Month 6</t>
        </is>
      </c>
      <c r="B19" s="44">
        <f>LOGIC!G13</f>
        <v/>
      </c>
      <c r="C19" s="44">
        <f>LOGIC!G14</f>
        <v/>
      </c>
      <c r="D19" s="45">
        <f>LOGIC!G8</f>
        <v/>
      </c>
      <c r="E19" s="46">
        <f>LOGIC!G16</f>
        <v/>
      </c>
    </row>
    <row r="20">
      <c r="A20" s="43" t="inlineStr">
        <is>
          <t>Month 7</t>
        </is>
      </c>
      <c r="B20" s="44">
        <f>LOGIC!H13</f>
        <v/>
      </c>
      <c r="C20" s="44">
        <f>LOGIC!H14</f>
        <v/>
      </c>
      <c r="D20" s="45">
        <f>LOGIC!H8</f>
        <v/>
      </c>
      <c r="E20" s="46">
        <f>LOGIC!H16</f>
        <v/>
      </c>
    </row>
    <row r="21">
      <c r="A21" s="43" t="inlineStr">
        <is>
          <t>Month 8</t>
        </is>
      </c>
      <c r="B21" s="44">
        <f>LOGIC!I13</f>
        <v/>
      </c>
      <c r="C21" s="44">
        <f>LOGIC!I14</f>
        <v/>
      </c>
      <c r="D21" s="45">
        <f>LOGIC!I8</f>
        <v/>
      </c>
      <c r="E21" s="46">
        <f>LOGIC!I16</f>
        <v/>
      </c>
    </row>
    <row r="22">
      <c r="A22" s="43" t="inlineStr">
        <is>
          <t>Month 9</t>
        </is>
      </c>
      <c r="B22" s="44">
        <f>LOGIC!J13</f>
        <v/>
      </c>
      <c r="C22" s="44">
        <f>LOGIC!J14</f>
        <v/>
      </c>
      <c r="D22" s="45">
        <f>LOGIC!J8</f>
        <v/>
      </c>
      <c r="E22" s="46">
        <f>LOGIC!J16</f>
        <v/>
      </c>
    </row>
    <row r="23">
      <c r="A23" s="43" t="inlineStr">
        <is>
          <t>Month 10</t>
        </is>
      </c>
      <c r="B23" s="44">
        <f>LOGIC!K13</f>
        <v/>
      </c>
      <c r="C23" s="44">
        <f>LOGIC!K14</f>
        <v/>
      </c>
      <c r="D23" s="45">
        <f>LOGIC!K8</f>
        <v/>
      </c>
      <c r="E23" s="46">
        <f>LOGIC!K16</f>
        <v/>
      </c>
    </row>
    <row r="24">
      <c r="A24" s="43" t="inlineStr">
        <is>
          <t>Month 11</t>
        </is>
      </c>
      <c r="B24" s="44">
        <f>LOGIC!L13</f>
        <v/>
      </c>
      <c r="C24" s="44">
        <f>LOGIC!L14</f>
        <v/>
      </c>
      <c r="D24" s="45">
        <f>LOGIC!L8</f>
        <v/>
      </c>
      <c r="E24" s="46">
        <f>LOGIC!L16</f>
        <v/>
      </c>
    </row>
    <row r="25">
      <c r="A25" s="43" t="inlineStr">
        <is>
          <t>Month 12</t>
        </is>
      </c>
      <c r="B25" s="44">
        <f>LOGIC!M13</f>
        <v/>
      </c>
      <c r="C25" s="44">
        <f>LOGIC!M14</f>
        <v/>
      </c>
      <c r="D25" s="45">
        <f>LOGIC!M8</f>
        <v/>
      </c>
      <c r="E25" s="46">
        <f>LOGIC!M16</f>
        <v/>
      </c>
    </row>
    <row r="26">
      <c r="A26" s="43" t="inlineStr">
        <is>
          <t>Month 13</t>
        </is>
      </c>
      <c r="B26" s="44">
        <f>LOGIC!N13</f>
        <v/>
      </c>
      <c r="C26" s="44">
        <f>LOGIC!N14</f>
        <v/>
      </c>
      <c r="D26" s="45">
        <f>LOGIC!N8</f>
        <v/>
      </c>
      <c r="E26" s="46">
        <f>LOGIC!N16</f>
        <v/>
      </c>
    </row>
    <row r="27">
      <c r="A27" s="43" t="inlineStr">
        <is>
          <t>Month 14</t>
        </is>
      </c>
      <c r="B27" s="44">
        <f>LOGIC!O13</f>
        <v/>
      </c>
      <c r="C27" s="44">
        <f>LOGIC!O14</f>
        <v/>
      </c>
      <c r="D27" s="45">
        <f>LOGIC!O8</f>
        <v/>
      </c>
      <c r="E27" s="46">
        <f>LOGIC!O16</f>
        <v/>
      </c>
    </row>
    <row r="28">
      <c r="A28" s="43" t="inlineStr">
        <is>
          <t>Month 15</t>
        </is>
      </c>
      <c r="B28" s="44">
        <f>LOGIC!P13</f>
        <v/>
      </c>
      <c r="C28" s="44">
        <f>LOGIC!P14</f>
        <v/>
      </c>
      <c r="D28" s="45">
        <f>LOGIC!P8</f>
        <v/>
      </c>
      <c r="E28" s="46">
        <f>LOGIC!P16</f>
        <v/>
      </c>
    </row>
    <row r="29">
      <c r="A29" s="43" t="inlineStr">
        <is>
          <t>Month 16</t>
        </is>
      </c>
      <c r="B29" s="44">
        <f>LOGIC!Q13</f>
        <v/>
      </c>
      <c r="C29" s="44">
        <f>LOGIC!Q14</f>
        <v/>
      </c>
      <c r="D29" s="45">
        <f>LOGIC!Q8</f>
        <v/>
      </c>
      <c r="E29" s="46">
        <f>LOGIC!Q16</f>
        <v/>
      </c>
    </row>
    <row r="30">
      <c r="A30" s="43" t="inlineStr">
        <is>
          <t>Month 17</t>
        </is>
      </c>
      <c r="B30" s="44">
        <f>LOGIC!R13</f>
        <v/>
      </c>
      <c r="C30" s="44">
        <f>LOGIC!R14</f>
        <v/>
      </c>
      <c r="D30" s="45">
        <f>LOGIC!R8</f>
        <v/>
      </c>
      <c r="E30" s="46">
        <f>LOGIC!R16</f>
        <v/>
      </c>
    </row>
    <row r="31">
      <c r="A31" s="43" t="inlineStr">
        <is>
          <t>Month 18</t>
        </is>
      </c>
      <c r="B31" s="44">
        <f>LOGIC!S13</f>
        <v/>
      </c>
      <c r="C31" s="44">
        <f>LOGIC!S14</f>
        <v/>
      </c>
      <c r="D31" s="45">
        <f>LOGIC!S8</f>
        <v/>
      </c>
      <c r="E31" s="46">
        <f>LOGIC!S16</f>
        <v/>
      </c>
    </row>
    <row r="32">
      <c r="A32" s="43" t="inlineStr">
        <is>
          <t>Month 19</t>
        </is>
      </c>
      <c r="B32" s="44">
        <f>LOGIC!T13</f>
        <v/>
      </c>
      <c r="C32" s="44">
        <f>LOGIC!T14</f>
        <v/>
      </c>
      <c r="D32" s="45">
        <f>LOGIC!T8</f>
        <v/>
      </c>
      <c r="E32" s="46">
        <f>LOGIC!T16</f>
        <v/>
      </c>
    </row>
    <row r="33">
      <c r="A33" s="43" t="inlineStr">
        <is>
          <t>Month 20</t>
        </is>
      </c>
      <c r="B33" s="44">
        <f>LOGIC!U13</f>
        <v/>
      </c>
      <c r="C33" s="44">
        <f>LOGIC!U14</f>
        <v/>
      </c>
      <c r="D33" s="45">
        <f>LOGIC!U8</f>
        <v/>
      </c>
      <c r="E33" s="46">
        <f>LOGIC!U16</f>
        <v/>
      </c>
    </row>
    <row r="34">
      <c r="A34" s="43" t="inlineStr">
        <is>
          <t>Month 21</t>
        </is>
      </c>
      <c r="B34" s="44">
        <f>LOGIC!V13</f>
        <v/>
      </c>
      <c r="C34" s="44">
        <f>LOGIC!V14</f>
        <v/>
      </c>
      <c r="D34" s="45">
        <f>LOGIC!V8</f>
        <v/>
      </c>
      <c r="E34" s="46">
        <f>LOGIC!V16</f>
        <v/>
      </c>
    </row>
    <row r="35">
      <c r="A35" s="43" t="inlineStr">
        <is>
          <t>Month 22</t>
        </is>
      </c>
      <c r="B35" s="44">
        <f>LOGIC!W13</f>
        <v/>
      </c>
      <c r="C35" s="44">
        <f>LOGIC!W14</f>
        <v/>
      </c>
      <c r="D35" s="45">
        <f>LOGIC!W8</f>
        <v/>
      </c>
      <c r="E35" s="46">
        <f>LOGIC!W16</f>
        <v/>
      </c>
    </row>
    <row r="36">
      <c r="A36" s="43" t="inlineStr">
        <is>
          <t>Month 23</t>
        </is>
      </c>
      <c r="B36" s="44">
        <f>LOGIC!X13</f>
        <v/>
      </c>
      <c r="C36" s="44">
        <f>LOGIC!X14</f>
        <v/>
      </c>
      <c r="D36" s="45">
        <f>LOGIC!X8</f>
        <v/>
      </c>
      <c r="E36" s="46">
        <f>LOGIC!X16</f>
        <v/>
      </c>
    </row>
    <row r="37">
      <c r="A37" s="43" t="inlineStr">
        <is>
          <t>Month 24</t>
        </is>
      </c>
      <c r="B37" s="44">
        <f>LOGIC!Y13</f>
        <v/>
      </c>
      <c r="C37" s="44">
        <f>LOGIC!Y14</f>
        <v/>
      </c>
      <c r="D37" s="45">
        <f>LOGIC!Y8</f>
        <v/>
      </c>
      <c r="E37" s="46">
        <f>LOGIC!Y16</f>
        <v/>
      </c>
    </row>
    <row r="39" ht="24" customHeight="1">
      <c r="A39" s="47" t="inlineStr">
        <is>
          <t>RangeLead.com  |  Premium B2B Lead Data  |  Free Download — rangelead.com/free-tools</t>
        </is>
      </c>
    </row>
  </sheetData>
  <mergeCells count="5">
    <mergeCell ref="A39:E39"/>
    <mergeCell ref="A12:E12"/>
    <mergeCell ref="A4:E4"/>
    <mergeCell ref="A2:E2"/>
    <mergeCell ref="A1:E1"/>
  </mergeCells>
  <conditionalFormatting sqref="B10">
    <cfRule type="cellIs" priority="1" operator="equal" dxfId="0">
      <formula>"HEALTHY"</formula>
    </cfRule>
    <cfRule type="cellIs" priority="2" operator="equal" dxfId="1">
      <formula>"CAUTION"</formula>
    </cfRule>
    <cfRule type="cellIs" priority="3" operator="equal" dxfId="2">
      <formula>"CRITICAL"</formula>
    </cfRule>
  </conditionalFormatting>
  <conditionalFormatting sqref="E14:E37">
    <cfRule type="cellIs" priority="4" operator="greaterThanOrEqual" dxfId="0">
      <formula>1.0</formula>
    </cfRule>
    <cfRule type="cellIs" priority="5" operator="between" dxfId="1">
      <formula>0.85</formula>
      <formula>0.999</formula>
    </cfRule>
    <cfRule type="cellIs" priority="6" operator="lessThan" dxfId="2">
      <formula>0.85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2026-02-10T15:45:43Z</dcterms:created>
  <dcterms:modified xmlns:dcterms="http://purl.org/dc/terms/" xmlns:xsi="http://www.w3.org/2001/XMLSchema-instance" xsi:type="dcterms:W3CDTF">2026-02-10T15:45:43Z</dcterms:modified>
</cp:coreProperties>
</file>