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7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164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1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12" fillId="12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REVENUE SENSITIVITY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how changes in each revenue component affect total profit. Identify the most impactful revenue levers and calculate break-even thresholds for each variable.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Revenue component name and baseline amount</t>
        </is>
      </c>
    </row>
    <row r="9" ht="22" customHeight="1">
      <c r="A9" s="6" t="inlineStr">
        <is>
          <t xml:space="preserve">  • Variability range (+/- percentage)</t>
        </is>
      </c>
    </row>
    <row r="10" ht="22" customHeight="1">
      <c r="A10" s="6" t="inlineStr">
        <is>
          <t xml:space="preserve">  • Total fixed costs</t>
        </is>
      </c>
    </row>
    <row r="11" ht="22" customHeight="1">
      <c r="A11" s="6" t="inlineStr">
        <is>
          <t xml:space="preserve">  • Variable cost rate per revenue component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Profit sensitivity to each revenue variable</t>
        </is>
      </c>
    </row>
    <row r="15" ht="22" customHeight="1">
      <c r="A15" s="6" t="inlineStr">
        <is>
          <t xml:space="preserve">  • Most impactful revenue levers ranked</t>
        </is>
      </c>
    </row>
    <row r="16" ht="22" customHeight="1">
      <c r="A16" s="6" t="inlineStr">
        <is>
          <t xml:space="preserve">  • Break-even revenue threshold</t>
        </is>
      </c>
    </row>
    <row r="17" ht="22" customHeight="1">
      <c r="A17" s="6" t="inlineStr">
        <is>
          <t xml:space="preserve">  • Profit at -20%, -10%, baseline, +10%, +20% for each component</t>
        </is>
      </c>
    </row>
    <row r="18" ht="22" customHeight="1">
      <c r="A18" s="6" t="inlineStr">
        <is>
          <t xml:space="preserve">  • Combined worst-case and best-case profit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Analysis Parameters</t>
        </is>
      </c>
      <c r="B1" s="8" t="n"/>
      <c r="C1" s="8" t="n"/>
    </row>
    <row r="3" ht="26" customHeight="1">
      <c r="A3" s="9" t="inlineStr">
        <is>
          <t>Scenario: Down 20%</t>
        </is>
      </c>
      <c r="B3" s="10" t="n">
        <v>-0.2</v>
      </c>
      <c r="C3" s="11" t="inlineStr">
        <is>
          <t>Pessimistic scenario</t>
        </is>
      </c>
    </row>
    <row r="4" ht="26" customHeight="1">
      <c r="A4" s="9" t="inlineStr">
        <is>
          <t>Scenario: Down 10%</t>
        </is>
      </c>
      <c r="B4" s="10" t="n">
        <v>-0.1</v>
      </c>
      <c r="C4" s="11" t="inlineStr">
        <is>
          <t>Mildly pessimistic</t>
        </is>
      </c>
    </row>
    <row r="5" ht="26" customHeight="1">
      <c r="A5" s="9" t="inlineStr">
        <is>
          <t>Scenario: Baseline</t>
        </is>
      </c>
      <c r="B5" s="10" t="n">
        <v>0</v>
      </c>
      <c r="C5" s="11" t="inlineStr">
        <is>
          <t>Current state</t>
        </is>
      </c>
    </row>
    <row r="6" ht="26" customHeight="1">
      <c r="A6" s="9" t="inlineStr">
        <is>
          <t>Scenario: Up 10%</t>
        </is>
      </c>
      <c r="B6" s="10" t="n">
        <v>0.1</v>
      </c>
      <c r="C6" s="11" t="inlineStr">
        <is>
          <t>Mildly optimistic</t>
        </is>
      </c>
    </row>
    <row r="7" ht="26" customHeight="1">
      <c r="A7" s="9" t="inlineStr">
        <is>
          <t>Scenario: Up 20%</t>
        </is>
      </c>
      <c r="B7" s="10" t="n">
        <v>0.2</v>
      </c>
      <c r="C7" s="11" t="inlineStr">
        <is>
          <t>Optimistic scenario</t>
        </is>
      </c>
    </row>
    <row r="9" ht="26" customHeight="1">
      <c r="A9" s="9" t="inlineStr">
        <is>
          <t>Tax Rate</t>
        </is>
      </c>
      <c r="B9" s="10" t="n">
        <v>0.25</v>
      </c>
      <c r="C9" s="11" t="inlineStr">
        <is>
          <t>Applied to positive profit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2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  <col width="30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2" t="inlineStr">
        <is>
          <t xml:space="preserve">  REVENUE SENSITIVITY — Enter data in yellow cells</t>
        </is>
      </c>
      <c r="B1" s="13" t="n"/>
      <c r="C1" s="13" t="n"/>
      <c r="D1" s="13" t="n"/>
      <c r="E1" s="13" t="n"/>
    </row>
    <row r="3" ht="28" customHeight="1">
      <c r="A3" s="14" t="inlineStr">
        <is>
          <t xml:space="preserve">  FIXED COSTS</t>
        </is>
      </c>
      <c r="B3" s="15" t="n"/>
      <c r="C3" s="15" t="n"/>
      <c r="D3" s="15" t="n"/>
      <c r="E3" s="15" t="n"/>
    </row>
    <row r="4" ht="28" customHeight="1">
      <c r="A4" s="16" t="inlineStr">
        <is>
          <t>Total Monthly Fixed Costs</t>
        </is>
      </c>
      <c r="B4" s="17" t="n">
        <v>35000</v>
      </c>
      <c r="C4" s="11" t="inlineStr">
        <is>
          <t>Rent, salaries, insurance, etc.</t>
        </is>
      </c>
    </row>
    <row r="6" ht="28" customHeight="1">
      <c r="A6" s="14" t="inlineStr">
        <is>
          <t xml:space="preserve">  REVENUE COMPONENTS</t>
        </is>
      </c>
      <c r="B6" s="15" t="n"/>
      <c r="C6" s="15" t="n"/>
      <c r="D6" s="15" t="n"/>
      <c r="E6" s="15" t="n"/>
    </row>
    <row r="7" ht="32" customHeight="1">
      <c r="A7" s="18" t="inlineStr">
        <is>
          <t>Revenue Component</t>
        </is>
      </c>
      <c r="B7" s="18" t="inlineStr">
        <is>
          <t>Monthly Amount</t>
        </is>
      </c>
      <c r="C7" s="18" t="inlineStr">
        <is>
          <t>Variability (+/-%)</t>
        </is>
      </c>
      <c r="D7" s="18" t="inlineStr">
        <is>
          <t>Variable Cost %</t>
        </is>
      </c>
      <c r="E7" s="18" t="inlineStr">
        <is>
          <t>Notes</t>
        </is>
      </c>
    </row>
    <row r="8">
      <c r="A8" s="19" t="inlineStr">
        <is>
          <t>Product Sales</t>
        </is>
      </c>
      <c r="B8" s="19" t="n">
        <v>40000</v>
      </c>
      <c r="C8" s="19" t="n">
        <v>0.25</v>
      </c>
      <c r="D8" s="19" t="n">
        <v>0.35</v>
      </c>
      <c r="E8" s="19" t="inlineStr">
        <is>
          <t>Physical products</t>
        </is>
      </c>
    </row>
    <row r="9">
      <c r="A9" s="20" t="inlineStr">
        <is>
          <t>Service Revenue</t>
        </is>
      </c>
      <c r="B9" s="20" t="n">
        <v>25000</v>
      </c>
      <c r="C9" s="20" t="n">
        <v>0.15</v>
      </c>
      <c r="D9" s="20" t="n">
        <v>0.2</v>
      </c>
      <c r="E9" s="20" t="inlineStr">
        <is>
          <t>Consulting and services</t>
        </is>
      </c>
    </row>
    <row r="10">
      <c r="A10" s="19" t="inlineStr">
        <is>
          <t>Subscription Revenue</t>
        </is>
      </c>
      <c r="B10" s="19" t="n">
        <v>15000</v>
      </c>
      <c r="C10" s="19" t="n">
        <v>0.05</v>
      </c>
      <c r="D10" s="19" t="n">
        <v>0.1</v>
      </c>
      <c r="E10" s="19" t="inlineStr">
        <is>
          <t>Recurring SaaS</t>
        </is>
      </c>
    </row>
    <row r="11">
      <c r="A11" s="20" t="inlineStr">
        <is>
          <t>Advertising Revenue</t>
        </is>
      </c>
      <c r="B11" s="20" t="n">
        <v>8000</v>
      </c>
      <c r="C11" s="20" t="n">
        <v>0.4</v>
      </c>
      <c r="D11" s="20" t="n">
        <v>0.05</v>
      </c>
      <c r="E11" s="20" t="inlineStr">
        <is>
          <t>Ad placements</t>
        </is>
      </c>
    </row>
    <row r="12">
      <c r="A12" s="19" t="inlineStr">
        <is>
          <t>Licensing / Royalties</t>
        </is>
      </c>
      <c r="B12" s="19" t="n">
        <v>5000</v>
      </c>
      <c r="C12" s="19" t="n">
        <v>0.2</v>
      </c>
      <c r="D12" s="19" t="n">
        <v>0.02</v>
      </c>
      <c r="E12" s="19" t="inlineStr">
        <is>
          <t>IP licensing</t>
        </is>
      </c>
    </row>
    <row r="13">
      <c r="A13" s="20" t="inlineStr">
        <is>
          <t>Other Revenue</t>
        </is>
      </c>
      <c r="B13" s="20" t="n">
        <v>2000</v>
      </c>
      <c r="C13" s="20" t="n">
        <v>0.5</v>
      </c>
      <c r="D13" s="20" t="n">
        <v>0.15</v>
      </c>
      <c r="E13" s="20" t="inlineStr">
        <is>
          <t>Miscellaneous</t>
        </is>
      </c>
    </row>
    <row r="14">
      <c r="A14" s="19" t="n"/>
      <c r="B14" s="19" t="n"/>
      <c r="C14" s="19" t="n"/>
      <c r="D14" s="19" t="n"/>
      <c r="E14" s="19" t="n"/>
    </row>
    <row r="15">
      <c r="A15" s="20" t="n"/>
      <c r="B15" s="20" t="n"/>
      <c r="C15" s="20" t="n"/>
      <c r="D15" s="20" t="n"/>
      <c r="E15" s="20" t="n"/>
    </row>
    <row r="16">
      <c r="A16" s="19" t="n"/>
      <c r="B16" s="19" t="n"/>
      <c r="C16" s="19" t="n"/>
      <c r="D16" s="19" t="n"/>
      <c r="E16" s="19" t="n"/>
    </row>
    <row r="17">
      <c r="A17" s="20" t="n"/>
      <c r="B17" s="20" t="n"/>
      <c r="C17" s="20" t="n"/>
      <c r="D17" s="20" t="n"/>
      <c r="E17" s="20" t="n"/>
    </row>
    <row r="18">
      <c r="A18" s="19" t="n"/>
      <c r="B18" s="19" t="n"/>
      <c r="C18" s="19" t="n"/>
      <c r="D18" s="19" t="n"/>
      <c r="E18" s="19" t="n"/>
    </row>
    <row r="19">
      <c r="A19" s="20" t="n"/>
      <c r="B19" s="20" t="n"/>
      <c r="C19" s="20" t="n"/>
      <c r="D19" s="20" t="n"/>
      <c r="E19" s="20" t="n"/>
    </row>
    <row r="20">
      <c r="A20" s="19" t="n"/>
      <c r="B20" s="19" t="n"/>
      <c r="C20" s="19" t="n"/>
      <c r="D20" s="19" t="n"/>
      <c r="E20" s="19" t="n"/>
    </row>
    <row r="21">
      <c r="A21" s="20" t="n"/>
      <c r="B21" s="20" t="n"/>
      <c r="C21" s="20" t="n"/>
      <c r="D21" s="20" t="n"/>
      <c r="E21" s="20" t="n"/>
    </row>
    <row r="22">
      <c r="A22" s="19" t="n"/>
      <c r="B22" s="19" t="n"/>
      <c r="C22" s="19" t="n"/>
      <c r="D22" s="19" t="n"/>
      <c r="E22" s="19" t="n"/>
    </row>
  </sheetData>
  <mergeCells count="3">
    <mergeCell ref="A6:E6"/>
    <mergeCell ref="A1:E1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6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  <c r="G1" s="22" t="n"/>
      <c r="H1" s="22" t="n"/>
    </row>
    <row r="3" ht="28" customHeight="1">
      <c r="A3" s="14" t="inlineStr">
        <is>
          <t xml:space="preserve">  BASELINE ANALYSIS</t>
        </is>
      </c>
      <c r="B3" s="15" t="n"/>
      <c r="C3" s="15" t="n"/>
      <c r="D3" s="15" t="n"/>
      <c r="E3" s="15" t="n"/>
      <c r="F3" s="15" t="n"/>
      <c r="G3" s="15" t="n"/>
      <c r="H3" s="15" t="n"/>
    </row>
    <row r="4" ht="32" customHeight="1">
      <c r="A4" s="18" t="inlineStr">
        <is>
          <t>Component</t>
        </is>
      </c>
      <c r="B4" s="18" t="inlineStr">
        <is>
          <t>Revenue</t>
        </is>
      </c>
      <c r="C4" s="18" t="inlineStr">
        <is>
          <t>Variable Cost</t>
        </is>
      </c>
      <c r="D4" s="18" t="inlineStr">
        <is>
          <t>Contribution</t>
        </is>
      </c>
      <c r="E4" s="18" t="inlineStr">
        <is>
          <t>Margin %</t>
        </is>
      </c>
      <c r="F4" s="18" t="inlineStr">
        <is>
          <t>% of Total Rev</t>
        </is>
      </c>
      <c r="G4" s="18" t="inlineStr">
        <is>
          <t>Revenue at Risk</t>
        </is>
      </c>
      <c r="H4" s="18" t="inlineStr">
        <is>
          <t>Break-Even Rev</t>
        </is>
      </c>
    </row>
    <row r="5">
      <c r="A5" s="23">
        <f>INPUT!A8</f>
        <v/>
      </c>
      <c r="B5" s="24">
        <f>INPUT!B8</f>
        <v/>
      </c>
      <c r="C5" s="24">
        <f>B5*INPUT!D8</f>
        <v/>
      </c>
      <c r="D5" s="24">
        <f>B5-C5</f>
        <v/>
      </c>
      <c r="E5" s="25">
        <f>IF(B5&gt;0,D5/B5,0)</f>
        <v/>
      </c>
      <c r="F5" s="25">
        <f>IF(B5=0,0,B5/B$25)</f>
        <v/>
      </c>
      <c r="G5" s="24">
        <f>B5*INPUT!C8</f>
        <v/>
      </c>
      <c r="H5" s="24">
        <f>IF(E5&gt;0,INPUT!B4*F5/E5,0)</f>
        <v/>
      </c>
    </row>
    <row r="6">
      <c r="A6" s="23">
        <f>INPUT!A9</f>
        <v/>
      </c>
      <c r="B6" s="24">
        <f>INPUT!B9</f>
        <v/>
      </c>
      <c r="C6" s="24">
        <f>B6*INPUT!D9</f>
        <v/>
      </c>
      <c r="D6" s="24">
        <f>B6-C6</f>
        <v/>
      </c>
      <c r="E6" s="25">
        <f>IF(B6&gt;0,D6/B6,0)</f>
        <v/>
      </c>
      <c r="F6" s="25">
        <f>IF(B6=0,0,B6/B$25)</f>
        <v/>
      </c>
      <c r="G6" s="24">
        <f>B6*INPUT!C9</f>
        <v/>
      </c>
      <c r="H6" s="24">
        <f>IF(E6&gt;0,INPUT!B4*F6/E6,0)</f>
        <v/>
      </c>
    </row>
    <row r="7">
      <c r="A7" s="23">
        <f>INPUT!A10</f>
        <v/>
      </c>
      <c r="B7" s="24">
        <f>INPUT!B10</f>
        <v/>
      </c>
      <c r="C7" s="24">
        <f>B7*INPUT!D10</f>
        <v/>
      </c>
      <c r="D7" s="24">
        <f>B7-C7</f>
        <v/>
      </c>
      <c r="E7" s="25">
        <f>IF(B7&gt;0,D7/B7,0)</f>
        <v/>
      </c>
      <c r="F7" s="25">
        <f>IF(B7=0,0,B7/B$25)</f>
        <v/>
      </c>
      <c r="G7" s="24">
        <f>B7*INPUT!C10</f>
        <v/>
      </c>
      <c r="H7" s="24">
        <f>IF(E7&gt;0,INPUT!B4*F7/E7,0)</f>
        <v/>
      </c>
    </row>
    <row r="8">
      <c r="A8" s="23">
        <f>INPUT!A11</f>
        <v/>
      </c>
      <c r="B8" s="24">
        <f>INPUT!B11</f>
        <v/>
      </c>
      <c r="C8" s="24">
        <f>B8*INPUT!D11</f>
        <v/>
      </c>
      <c r="D8" s="24">
        <f>B8-C8</f>
        <v/>
      </c>
      <c r="E8" s="25">
        <f>IF(B8&gt;0,D8/B8,0)</f>
        <v/>
      </c>
      <c r="F8" s="25">
        <f>IF(B8=0,0,B8/B$25)</f>
        <v/>
      </c>
      <c r="G8" s="24">
        <f>B8*INPUT!C11</f>
        <v/>
      </c>
      <c r="H8" s="24">
        <f>IF(E8&gt;0,INPUT!B4*F8/E8,0)</f>
        <v/>
      </c>
    </row>
    <row r="9">
      <c r="A9" s="23">
        <f>INPUT!A12</f>
        <v/>
      </c>
      <c r="B9" s="24">
        <f>INPUT!B12</f>
        <v/>
      </c>
      <c r="C9" s="24">
        <f>B9*INPUT!D12</f>
        <v/>
      </c>
      <c r="D9" s="24">
        <f>B9-C9</f>
        <v/>
      </c>
      <c r="E9" s="25">
        <f>IF(B9&gt;0,D9/B9,0)</f>
        <v/>
      </c>
      <c r="F9" s="25">
        <f>IF(B9=0,0,B9/B$25)</f>
        <v/>
      </c>
      <c r="G9" s="24">
        <f>B9*INPUT!C12</f>
        <v/>
      </c>
      <c r="H9" s="24">
        <f>IF(E9&gt;0,INPUT!B4*F9/E9,0)</f>
        <v/>
      </c>
    </row>
    <row r="10">
      <c r="A10" s="23">
        <f>INPUT!A13</f>
        <v/>
      </c>
      <c r="B10" s="24">
        <f>INPUT!B13</f>
        <v/>
      </c>
      <c r="C10" s="24">
        <f>B10*INPUT!D13</f>
        <v/>
      </c>
      <c r="D10" s="24">
        <f>B10-C10</f>
        <v/>
      </c>
      <c r="E10" s="25">
        <f>IF(B10&gt;0,D10/B10,0)</f>
        <v/>
      </c>
      <c r="F10" s="25">
        <f>IF(B10=0,0,B10/B$25)</f>
        <v/>
      </c>
      <c r="G10" s="24">
        <f>B10*INPUT!C13</f>
        <v/>
      </c>
      <c r="H10" s="24">
        <f>IF(E10&gt;0,INPUT!B4*F10/E10,0)</f>
        <v/>
      </c>
    </row>
    <row r="11">
      <c r="A11" s="23">
        <f>INPUT!A14</f>
        <v/>
      </c>
      <c r="B11" s="24">
        <f>INPUT!B14</f>
        <v/>
      </c>
      <c r="C11" s="24">
        <f>B11*INPUT!D14</f>
        <v/>
      </c>
      <c r="D11" s="24">
        <f>B11-C11</f>
        <v/>
      </c>
      <c r="E11" s="25">
        <f>IF(B11&gt;0,D11/B11,0)</f>
        <v/>
      </c>
      <c r="F11" s="25">
        <f>IF(B11=0,0,B11/B$25)</f>
        <v/>
      </c>
      <c r="G11" s="24">
        <f>B11*INPUT!C14</f>
        <v/>
      </c>
      <c r="H11" s="24">
        <f>IF(E11&gt;0,INPUT!B4*F11/E11,0)</f>
        <v/>
      </c>
    </row>
    <row r="12">
      <c r="A12" s="23">
        <f>INPUT!A15</f>
        <v/>
      </c>
      <c r="B12" s="24">
        <f>INPUT!B15</f>
        <v/>
      </c>
      <c r="C12" s="24">
        <f>B12*INPUT!D15</f>
        <v/>
      </c>
      <c r="D12" s="24">
        <f>B12-C12</f>
        <v/>
      </c>
      <c r="E12" s="25">
        <f>IF(B12&gt;0,D12/B12,0)</f>
        <v/>
      </c>
      <c r="F12" s="25">
        <f>IF(B12=0,0,B12/B$25)</f>
        <v/>
      </c>
      <c r="G12" s="24">
        <f>B12*INPUT!C15</f>
        <v/>
      </c>
      <c r="H12" s="24">
        <f>IF(E12&gt;0,INPUT!B4*F12/E12,0)</f>
        <v/>
      </c>
    </row>
    <row r="13">
      <c r="A13" s="23">
        <f>INPUT!A16</f>
        <v/>
      </c>
      <c r="B13" s="24">
        <f>INPUT!B16</f>
        <v/>
      </c>
      <c r="C13" s="24">
        <f>B13*INPUT!D16</f>
        <v/>
      </c>
      <c r="D13" s="24">
        <f>B13-C13</f>
        <v/>
      </c>
      <c r="E13" s="25">
        <f>IF(B13&gt;0,D13/B13,0)</f>
        <v/>
      </c>
      <c r="F13" s="25">
        <f>IF(B13=0,0,B13/B$25)</f>
        <v/>
      </c>
      <c r="G13" s="24">
        <f>B13*INPUT!C16</f>
        <v/>
      </c>
      <c r="H13" s="24">
        <f>IF(E13&gt;0,INPUT!B4*F13/E13,0)</f>
        <v/>
      </c>
    </row>
    <row r="14">
      <c r="A14" s="23">
        <f>INPUT!A17</f>
        <v/>
      </c>
      <c r="B14" s="24">
        <f>INPUT!B17</f>
        <v/>
      </c>
      <c r="C14" s="24">
        <f>B14*INPUT!D17</f>
        <v/>
      </c>
      <c r="D14" s="24">
        <f>B14-C14</f>
        <v/>
      </c>
      <c r="E14" s="25">
        <f>IF(B14&gt;0,D14/B14,0)</f>
        <v/>
      </c>
      <c r="F14" s="25">
        <f>IF(B14=0,0,B14/B$25)</f>
        <v/>
      </c>
      <c r="G14" s="24">
        <f>B14*INPUT!C17</f>
        <v/>
      </c>
      <c r="H14" s="24">
        <f>IF(E14&gt;0,INPUT!B4*F14/E14,0)</f>
        <v/>
      </c>
    </row>
    <row r="15">
      <c r="A15" s="23">
        <f>INPUT!A18</f>
        <v/>
      </c>
      <c r="B15" s="24">
        <f>INPUT!B18</f>
        <v/>
      </c>
      <c r="C15" s="24">
        <f>B15*INPUT!D18</f>
        <v/>
      </c>
      <c r="D15" s="24">
        <f>B15-C15</f>
        <v/>
      </c>
      <c r="E15" s="25">
        <f>IF(B15&gt;0,D15/B15,0)</f>
        <v/>
      </c>
      <c r="F15" s="25">
        <f>IF(B15=0,0,B15/B$25)</f>
        <v/>
      </c>
      <c r="G15" s="24">
        <f>B15*INPUT!C18</f>
        <v/>
      </c>
      <c r="H15" s="24">
        <f>IF(E15&gt;0,INPUT!B4*F15/E15,0)</f>
        <v/>
      </c>
    </row>
    <row r="16">
      <c r="A16" s="23">
        <f>INPUT!A19</f>
        <v/>
      </c>
      <c r="B16" s="24">
        <f>INPUT!B19</f>
        <v/>
      </c>
      <c r="C16" s="24">
        <f>B16*INPUT!D19</f>
        <v/>
      </c>
      <c r="D16" s="24">
        <f>B16-C16</f>
        <v/>
      </c>
      <c r="E16" s="25">
        <f>IF(B16&gt;0,D16/B16,0)</f>
        <v/>
      </c>
      <c r="F16" s="25">
        <f>IF(B16=0,0,B16/B$25)</f>
        <v/>
      </c>
      <c r="G16" s="24">
        <f>B16*INPUT!C19</f>
        <v/>
      </c>
      <c r="H16" s="24">
        <f>IF(E16&gt;0,INPUT!B4*F16/E16,0)</f>
        <v/>
      </c>
    </row>
    <row r="17">
      <c r="A17" s="23">
        <f>INPUT!A20</f>
        <v/>
      </c>
      <c r="B17" s="24">
        <f>INPUT!B20</f>
        <v/>
      </c>
      <c r="C17" s="24">
        <f>B17*INPUT!D20</f>
        <v/>
      </c>
      <c r="D17" s="24">
        <f>B17-C17</f>
        <v/>
      </c>
      <c r="E17" s="25">
        <f>IF(B17&gt;0,D17/B17,0)</f>
        <v/>
      </c>
      <c r="F17" s="25">
        <f>IF(B17=0,0,B17/B$25)</f>
        <v/>
      </c>
      <c r="G17" s="24">
        <f>B17*INPUT!C20</f>
        <v/>
      </c>
      <c r="H17" s="24">
        <f>IF(E17&gt;0,INPUT!B4*F17/E17,0)</f>
        <v/>
      </c>
    </row>
    <row r="18">
      <c r="A18" s="23">
        <f>INPUT!A21</f>
        <v/>
      </c>
      <c r="B18" s="24">
        <f>INPUT!B21</f>
        <v/>
      </c>
      <c r="C18" s="24">
        <f>B18*INPUT!D21</f>
        <v/>
      </c>
      <c r="D18" s="24">
        <f>B18-C18</f>
        <v/>
      </c>
      <c r="E18" s="25">
        <f>IF(B18&gt;0,D18/B18,0)</f>
        <v/>
      </c>
      <c r="F18" s="25">
        <f>IF(B18=0,0,B18/B$25)</f>
        <v/>
      </c>
      <c r="G18" s="24">
        <f>B18*INPUT!C21</f>
        <v/>
      </c>
      <c r="H18" s="24">
        <f>IF(E18&gt;0,INPUT!B4*F18/E18,0)</f>
        <v/>
      </c>
    </row>
    <row r="19">
      <c r="A19" s="23">
        <f>INPUT!A22</f>
        <v/>
      </c>
      <c r="B19" s="24">
        <f>INPUT!B22</f>
        <v/>
      </c>
      <c r="C19" s="24">
        <f>B19*INPUT!D22</f>
        <v/>
      </c>
      <c r="D19" s="24">
        <f>B19-C19</f>
        <v/>
      </c>
      <c r="E19" s="25">
        <f>IF(B19&gt;0,D19/B19,0)</f>
        <v/>
      </c>
      <c r="F19" s="25">
        <f>IF(B19=0,0,B19/B$25)</f>
        <v/>
      </c>
      <c r="G19" s="24">
        <f>B19*INPUT!C22</f>
        <v/>
      </c>
      <c r="H19" s="24">
        <f>IF(E19&gt;0,INPUT!B4*F19/E19,0)</f>
        <v/>
      </c>
    </row>
    <row r="25">
      <c r="A25" s="26" t="inlineStr">
        <is>
          <t>TOTALS</t>
        </is>
      </c>
      <c r="B25" s="27">
        <f>SUM(B5:B19)</f>
        <v/>
      </c>
      <c r="C25" s="27">
        <f>SUM(C5:C19)</f>
        <v/>
      </c>
      <c r="D25" s="27">
        <f>SUM(D5:D19)</f>
        <v/>
      </c>
      <c r="E25" s="28">
        <f>IF(B25&gt;0,D25/B25,0)</f>
        <v/>
      </c>
      <c r="G25" s="27">
        <f>SUM(G5:G19)</f>
        <v/>
      </c>
    </row>
    <row r="27" ht="28" customHeight="1">
      <c r="A27" s="14" t="inlineStr">
        <is>
          <t xml:space="preserve">  SENSITIVITY — Profit Impact per Component</t>
        </is>
      </c>
      <c r="B27" s="15" t="n"/>
      <c r="C27" s="15" t="n"/>
      <c r="D27" s="15" t="n"/>
      <c r="E27" s="15" t="n"/>
      <c r="F27" s="15" t="n"/>
      <c r="G27" s="15" t="n"/>
      <c r="H27" s="15" t="n"/>
    </row>
    <row r="28" ht="32" customHeight="1">
      <c r="A28" s="18" t="inlineStr">
        <is>
          <t>Component</t>
        </is>
      </c>
      <c r="B28" s="18" t="inlineStr">
        <is>
          <t>-20%</t>
        </is>
      </c>
      <c r="C28" s="18" t="inlineStr">
        <is>
          <t>-10%</t>
        </is>
      </c>
      <c r="D28" s="18" t="inlineStr">
        <is>
          <t>Baseline</t>
        </is>
      </c>
      <c r="E28" s="18" t="inlineStr">
        <is>
          <t>+10%</t>
        </is>
      </c>
      <c r="F28" s="18" t="inlineStr">
        <is>
          <t>+20%</t>
        </is>
      </c>
      <c r="G28" s="18" t="inlineStr">
        <is>
          <t>Profit Swing</t>
        </is>
      </c>
      <c r="H28" s="18" t="inlineStr">
        <is>
          <t>Sensitivity Rank</t>
        </is>
      </c>
    </row>
    <row r="29">
      <c r="A29" s="23">
        <f>INPUT!A8</f>
        <v/>
      </c>
      <c r="B29" s="24">
        <f>D$25-INPUT!B4+CONFIG!B3*D5</f>
        <v/>
      </c>
      <c r="C29" s="24">
        <f>D$25-INPUT!B4+CONFIG!B4*D5</f>
        <v/>
      </c>
      <c r="D29" s="24">
        <f>D$25-INPUT!B4+CONFIG!B5*D5</f>
        <v/>
      </c>
      <c r="E29" s="24">
        <f>D$25-INPUT!B4+CONFIG!B6*D5</f>
        <v/>
      </c>
      <c r="F29" s="24">
        <f>D$25-INPUT!B4+CONFIG!B7*D5</f>
        <v/>
      </c>
      <c r="G29" s="27">
        <f>F29-B29</f>
        <v/>
      </c>
      <c r="H29" s="29">
        <f>RANK(G29,G$29:G$43,0)</f>
        <v/>
      </c>
    </row>
    <row r="30">
      <c r="A30" s="23">
        <f>INPUT!A9</f>
        <v/>
      </c>
      <c r="B30" s="24">
        <f>D$25-INPUT!B4+CONFIG!B3*D6</f>
        <v/>
      </c>
      <c r="C30" s="24">
        <f>D$25-INPUT!B4+CONFIG!B4*D6</f>
        <v/>
      </c>
      <c r="D30" s="24">
        <f>D$25-INPUT!B4+CONFIG!B5*D6</f>
        <v/>
      </c>
      <c r="E30" s="24">
        <f>D$25-INPUT!B4+CONFIG!B6*D6</f>
        <v/>
      </c>
      <c r="F30" s="24">
        <f>D$25-INPUT!B4+CONFIG!B7*D6</f>
        <v/>
      </c>
      <c r="G30" s="27">
        <f>F30-B30</f>
        <v/>
      </c>
      <c r="H30" s="29">
        <f>RANK(G30,G$29:G$43,0)</f>
        <v/>
      </c>
    </row>
    <row r="31">
      <c r="A31" s="23">
        <f>INPUT!A10</f>
        <v/>
      </c>
      <c r="B31" s="24">
        <f>D$25-INPUT!B4+CONFIG!B3*D7</f>
        <v/>
      </c>
      <c r="C31" s="24">
        <f>D$25-INPUT!B4+CONFIG!B4*D7</f>
        <v/>
      </c>
      <c r="D31" s="24">
        <f>D$25-INPUT!B4+CONFIG!B5*D7</f>
        <v/>
      </c>
      <c r="E31" s="24">
        <f>D$25-INPUT!B4+CONFIG!B6*D7</f>
        <v/>
      </c>
      <c r="F31" s="24">
        <f>D$25-INPUT!B4+CONFIG!B7*D7</f>
        <v/>
      </c>
      <c r="G31" s="27">
        <f>F31-B31</f>
        <v/>
      </c>
      <c r="H31" s="29">
        <f>RANK(G31,G$29:G$43,0)</f>
        <v/>
      </c>
    </row>
    <row r="32">
      <c r="A32" s="23">
        <f>INPUT!A11</f>
        <v/>
      </c>
      <c r="B32" s="24">
        <f>D$25-INPUT!B4+CONFIG!B3*D8</f>
        <v/>
      </c>
      <c r="C32" s="24">
        <f>D$25-INPUT!B4+CONFIG!B4*D8</f>
        <v/>
      </c>
      <c r="D32" s="24">
        <f>D$25-INPUT!B4+CONFIG!B5*D8</f>
        <v/>
      </c>
      <c r="E32" s="24">
        <f>D$25-INPUT!B4+CONFIG!B6*D8</f>
        <v/>
      </c>
      <c r="F32" s="24">
        <f>D$25-INPUT!B4+CONFIG!B7*D8</f>
        <v/>
      </c>
      <c r="G32" s="27">
        <f>F32-B32</f>
        <v/>
      </c>
      <c r="H32" s="29">
        <f>RANK(G32,G$29:G$43,0)</f>
        <v/>
      </c>
    </row>
    <row r="33">
      <c r="A33" s="23">
        <f>INPUT!A12</f>
        <v/>
      </c>
      <c r="B33" s="24">
        <f>D$25-INPUT!B4+CONFIG!B3*D9</f>
        <v/>
      </c>
      <c r="C33" s="24">
        <f>D$25-INPUT!B4+CONFIG!B4*D9</f>
        <v/>
      </c>
      <c r="D33" s="24">
        <f>D$25-INPUT!B4+CONFIG!B5*D9</f>
        <v/>
      </c>
      <c r="E33" s="24">
        <f>D$25-INPUT!B4+CONFIG!B6*D9</f>
        <v/>
      </c>
      <c r="F33" s="24">
        <f>D$25-INPUT!B4+CONFIG!B7*D9</f>
        <v/>
      </c>
      <c r="G33" s="27">
        <f>F33-B33</f>
        <v/>
      </c>
      <c r="H33" s="29">
        <f>RANK(G33,G$29:G$43,0)</f>
        <v/>
      </c>
    </row>
    <row r="34">
      <c r="A34" s="23">
        <f>INPUT!A13</f>
        <v/>
      </c>
      <c r="B34" s="24">
        <f>D$25-INPUT!B4+CONFIG!B3*D10</f>
        <v/>
      </c>
      <c r="C34" s="24">
        <f>D$25-INPUT!B4+CONFIG!B4*D10</f>
        <v/>
      </c>
      <c r="D34" s="24">
        <f>D$25-INPUT!B4+CONFIG!B5*D10</f>
        <v/>
      </c>
      <c r="E34" s="24">
        <f>D$25-INPUT!B4+CONFIG!B6*D10</f>
        <v/>
      </c>
      <c r="F34" s="24">
        <f>D$25-INPUT!B4+CONFIG!B7*D10</f>
        <v/>
      </c>
      <c r="G34" s="27">
        <f>F34-B34</f>
        <v/>
      </c>
      <c r="H34" s="29">
        <f>RANK(G34,G$29:G$43,0)</f>
        <v/>
      </c>
    </row>
    <row r="35">
      <c r="A35" s="23">
        <f>INPUT!A14</f>
        <v/>
      </c>
      <c r="B35" s="24">
        <f>D$25-INPUT!B4+CONFIG!B3*D11</f>
        <v/>
      </c>
      <c r="C35" s="24">
        <f>D$25-INPUT!B4+CONFIG!B4*D11</f>
        <v/>
      </c>
      <c r="D35" s="24">
        <f>D$25-INPUT!B4+CONFIG!B5*D11</f>
        <v/>
      </c>
      <c r="E35" s="24">
        <f>D$25-INPUT!B4+CONFIG!B6*D11</f>
        <v/>
      </c>
      <c r="F35" s="24">
        <f>D$25-INPUT!B4+CONFIG!B7*D11</f>
        <v/>
      </c>
      <c r="G35" s="27">
        <f>F35-B35</f>
        <v/>
      </c>
      <c r="H35" s="29">
        <f>RANK(G35,G$29:G$43,0)</f>
        <v/>
      </c>
    </row>
    <row r="36">
      <c r="A36" s="23">
        <f>INPUT!A15</f>
        <v/>
      </c>
      <c r="B36" s="24">
        <f>D$25-INPUT!B4+CONFIG!B3*D12</f>
        <v/>
      </c>
      <c r="C36" s="24">
        <f>D$25-INPUT!B4+CONFIG!B4*D12</f>
        <v/>
      </c>
      <c r="D36" s="24">
        <f>D$25-INPUT!B4+CONFIG!B5*D12</f>
        <v/>
      </c>
      <c r="E36" s="24">
        <f>D$25-INPUT!B4+CONFIG!B6*D12</f>
        <v/>
      </c>
      <c r="F36" s="24">
        <f>D$25-INPUT!B4+CONFIG!B7*D12</f>
        <v/>
      </c>
      <c r="G36" s="27">
        <f>F36-B36</f>
        <v/>
      </c>
      <c r="H36" s="29">
        <f>RANK(G36,G$29:G$43,0)</f>
        <v/>
      </c>
    </row>
    <row r="37">
      <c r="A37" s="23">
        <f>INPUT!A16</f>
        <v/>
      </c>
      <c r="B37" s="24">
        <f>D$25-INPUT!B4+CONFIG!B3*D13</f>
        <v/>
      </c>
      <c r="C37" s="24">
        <f>D$25-INPUT!B4+CONFIG!B4*D13</f>
        <v/>
      </c>
      <c r="D37" s="24">
        <f>D$25-INPUT!B4+CONFIG!B5*D13</f>
        <v/>
      </c>
      <c r="E37" s="24">
        <f>D$25-INPUT!B4+CONFIG!B6*D13</f>
        <v/>
      </c>
      <c r="F37" s="24">
        <f>D$25-INPUT!B4+CONFIG!B7*D13</f>
        <v/>
      </c>
      <c r="G37" s="27">
        <f>F37-B37</f>
        <v/>
      </c>
      <c r="H37" s="29">
        <f>RANK(G37,G$29:G$43,0)</f>
        <v/>
      </c>
    </row>
    <row r="38">
      <c r="A38" s="23">
        <f>INPUT!A17</f>
        <v/>
      </c>
      <c r="B38" s="24">
        <f>D$25-INPUT!B4+CONFIG!B3*D14</f>
        <v/>
      </c>
      <c r="C38" s="24">
        <f>D$25-INPUT!B4+CONFIG!B4*D14</f>
        <v/>
      </c>
      <c r="D38" s="24">
        <f>D$25-INPUT!B4+CONFIG!B5*D14</f>
        <v/>
      </c>
      <c r="E38" s="24">
        <f>D$25-INPUT!B4+CONFIG!B6*D14</f>
        <v/>
      </c>
      <c r="F38" s="24">
        <f>D$25-INPUT!B4+CONFIG!B7*D14</f>
        <v/>
      </c>
      <c r="G38" s="27">
        <f>F38-B38</f>
        <v/>
      </c>
      <c r="H38" s="29">
        <f>RANK(G38,G$29:G$43,0)</f>
        <v/>
      </c>
    </row>
    <row r="39">
      <c r="A39" s="23">
        <f>INPUT!A18</f>
        <v/>
      </c>
      <c r="B39" s="24">
        <f>D$25-INPUT!B4+CONFIG!B3*D15</f>
        <v/>
      </c>
      <c r="C39" s="24">
        <f>D$25-INPUT!B4+CONFIG!B4*D15</f>
        <v/>
      </c>
      <c r="D39" s="24">
        <f>D$25-INPUT!B4+CONFIG!B5*D15</f>
        <v/>
      </c>
      <c r="E39" s="24">
        <f>D$25-INPUT!B4+CONFIG!B6*D15</f>
        <v/>
      </c>
      <c r="F39" s="24">
        <f>D$25-INPUT!B4+CONFIG!B7*D15</f>
        <v/>
      </c>
      <c r="G39" s="27">
        <f>F39-B39</f>
        <v/>
      </c>
      <c r="H39" s="29">
        <f>RANK(G39,G$29:G$43,0)</f>
        <v/>
      </c>
    </row>
    <row r="40">
      <c r="A40" s="23">
        <f>INPUT!A19</f>
        <v/>
      </c>
      <c r="B40" s="24">
        <f>D$25-INPUT!B4+CONFIG!B3*D16</f>
        <v/>
      </c>
      <c r="C40" s="24">
        <f>D$25-INPUT!B4+CONFIG!B4*D16</f>
        <v/>
      </c>
      <c r="D40" s="24">
        <f>D$25-INPUT!B4+CONFIG!B5*D16</f>
        <v/>
      </c>
      <c r="E40" s="24">
        <f>D$25-INPUT!B4+CONFIG!B6*D16</f>
        <v/>
      </c>
      <c r="F40" s="24">
        <f>D$25-INPUT!B4+CONFIG!B7*D16</f>
        <v/>
      </c>
      <c r="G40" s="27">
        <f>F40-B40</f>
        <v/>
      </c>
      <c r="H40" s="29">
        <f>RANK(G40,G$29:G$43,0)</f>
        <v/>
      </c>
    </row>
    <row r="41">
      <c r="A41" s="23">
        <f>INPUT!A20</f>
        <v/>
      </c>
      <c r="B41" s="24">
        <f>D$25-INPUT!B4+CONFIG!B3*D17</f>
        <v/>
      </c>
      <c r="C41" s="24">
        <f>D$25-INPUT!B4+CONFIG!B4*D17</f>
        <v/>
      </c>
      <c r="D41" s="24">
        <f>D$25-INPUT!B4+CONFIG!B5*D17</f>
        <v/>
      </c>
      <c r="E41" s="24">
        <f>D$25-INPUT!B4+CONFIG!B6*D17</f>
        <v/>
      </c>
      <c r="F41" s="24">
        <f>D$25-INPUT!B4+CONFIG!B7*D17</f>
        <v/>
      </c>
      <c r="G41" s="27">
        <f>F41-B41</f>
        <v/>
      </c>
      <c r="H41" s="29">
        <f>RANK(G41,G$29:G$43,0)</f>
        <v/>
      </c>
    </row>
    <row r="42">
      <c r="A42" s="23">
        <f>INPUT!A21</f>
        <v/>
      </c>
      <c r="B42" s="24">
        <f>D$25-INPUT!B4+CONFIG!B3*D18</f>
        <v/>
      </c>
      <c r="C42" s="24">
        <f>D$25-INPUT!B4+CONFIG!B4*D18</f>
        <v/>
      </c>
      <c r="D42" s="24">
        <f>D$25-INPUT!B4+CONFIG!B5*D18</f>
        <v/>
      </c>
      <c r="E42" s="24">
        <f>D$25-INPUT!B4+CONFIG!B6*D18</f>
        <v/>
      </c>
      <c r="F42" s="24">
        <f>D$25-INPUT!B4+CONFIG!B7*D18</f>
        <v/>
      </c>
      <c r="G42" s="27">
        <f>F42-B42</f>
        <v/>
      </c>
      <c r="H42" s="29">
        <f>RANK(G42,G$29:G$43,0)</f>
        <v/>
      </c>
    </row>
    <row r="43">
      <c r="A43" s="23">
        <f>INPUT!A22</f>
        <v/>
      </c>
      <c r="B43" s="24">
        <f>D$25-INPUT!B4+CONFIG!B3*D19</f>
        <v/>
      </c>
      <c r="C43" s="24">
        <f>D$25-INPUT!B4+CONFIG!B4*D19</f>
        <v/>
      </c>
      <c r="D43" s="24">
        <f>D$25-INPUT!B4+CONFIG!B5*D19</f>
        <v/>
      </c>
      <c r="E43" s="24">
        <f>D$25-INPUT!B4+CONFIG!B6*D19</f>
        <v/>
      </c>
      <c r="F43" s="24">
        <f>D$25-INPUT!B4+CONFIG!B7*D19</f>
        <v/>
      </c>
      <c r="G43" s="27">
        <f>F43-B43</f>
        <v/>
      </c>
      <c r="H43" s="29">
        <f>RANK(G43,G$29:G$43,0)</f>
        <v/>
      </c>
    </row>
    <row r="45" ht="28" customHeight="1">
      <c r="A45" s="30" t="inlineStr">
        <is>
          <t xml:space="preserve">  SUMMARY METRICS</t>
        </is>
      </c>
      <c r="B45" s="31" t="n"/>
      <c r="C45" s="31" t="n"/>
      <c r="D45" s="31" t="n"/>
      <c r="E45" s="31" t="n"/>
      <c r="F45" s="31" t="n"/>
      <c r="G45" s="31" t="n"/>
      <c r="H45" s="31" t="n"/>
    </row>
    <row r="46" ht="28" customHeight="1">
      <c r="A46" s="26" t="inlineStr">
        <is>
          <t>Total Monthly Revenue</t>
        </is>
      </c>
      <c r="B46" s="27">
        <f>B25</f>
        <v/>
      </c>
    </row>
    <row r="47" ht="28" customHeight="1">
      <c r="A47" s="26" t="inlineStr">
        <is>
          <t>Total Variable Costs</t>
        </is>
      </c>
      <c r="B47" s="27">
        <f>C25</f>
        <v/>
      </c>
    </row>
    <row r="48" ht="28" customHeight="1">
      <c r="A48" s="26" t="inlineStr">
        <is>
          <t>Total Contribution Margin</t>
        </is>
      </c>
      <c r="B48" s="27">
        <f>D25</f>
        <v/>
      </c>
    </row>
    <row r="49" ht="28" customHeight="1">
      <c r="A49" s="26" t="inlineStr">
        <is>
          <t>Fixed Costs</t>
        </is>
      </c>
      <c r="B49" s="27">
        <f>INPUT!B4</f>
        <v/>
      </c>
    </row>
    <row r="50" ht="28" customHeight="1">
      <c r="A50" s="26" t="inlineStr">
        <is>
          <t>Baseline Profit</t>
        </is>
      </c>
      <c r="B50" s="27">
        <f>B48-B49</f>
        <v/>
      </c>
    </row>
    <row r="51" ht="28" customHeight="1">
      <c r="A51" s="26" t="inlineStr">
        <is>
          <t>Profit Margin</t>
        </is>
      </c>
      <c r="B51" s="28">
        <f>IF(B46&gt;0,B50/B46,0)</f>
        <v/>
      </c>
    </row>
    <row r="52" ht="28" customHeight="1">
      <c r="A52" s="26" t="inlineStr">
        <is>
          <t>Break-Even Revenue</t>
        </is>
      </c>
      <c r="B52" s="27">
        <f>IF(D25&gt;0,INPUT!B4/(D25/B25),0)</f>
        <v/>
      </c>
    </row>
    <row r="53" ht="28" customHeight="1">
      <c r="A53" s="26" t="inlineStr">
        <is>
          <t>Safety Margin</t>
        </is>
      </c>
      <c r="B53" s="28">
        <f>IF(B46&gt;0,(B46-B52)/B46,0)</f>
        <v/>
      </c>
    </row>
    <row r="55" ht="28" customHeight="1">
      <c r="A55" s="26" t="inlineStr">
        <is>
          <t>All Components -20% Profit</t>
        </is>
      </c>
      <c r="B55" s="27">
        <f>D25*(1+CONFIG!B3)-INPUT!B4</f>
        <v/>
      </c>
    </row>
    <row r="56" ht="28" customHeight="1">
      <c r="A56" s="26" t="inlineStr">
        <is>
          <t>All Components +20% Profit</t>
        </is>
      </c>
      <c r="B56" s="27">
        <f>D25*(1+CONFIG!B7)-INPUT!B4</f>
        <v/>
      </c>
    </row>
    <row r="57" ht="28" customHeight="1">
      <c r="A57" s="26" t="inlineStr">
        <is>
          <t>Max Downside Exposure</t>
        </is>
      </c>
      <c r="B57" s="27">
        <f>B50-B55</f>
        <v/>
      </c>
    </row>
    <row r="59" ht="28" customHeight="1">
      <c r="A59" s="26" t="inlineStr">
        <is>
          <t>Most Impactful Component</t>
        </is>
      </c>
      <c r="B59" s="32">
        <f>INDEX(A5:A19,MATCH(MAX(G29:G43),G29:G43,0))</f>
        <v/>
      </c>
    </row>
    <row r="60" ht="28" customHeight="1">
      <c r="A60" s="26" t="inlineStr">
        <is>
          <t>Largest Profit Swing</t>
        </is>
      </c>
      <c r="B60" s="27">
        <f>MAX(G29:G43)</f>
        <v/>
      </c>
    </row>
    <row r="61" ht="28" customHeight="1">
      <c r="A61" s="26" t="inlineStr">
        <is>
          <t>Revenue at Risk (total)</t>
        </is>
      </c>
      <c r="B61" s="27">
        <f>G25</f>
        <v/>
      </c>
    </row>
    <row r="62" ht="28" customHeight="1">
      <c r="A62" s="26" t="inlineStr">
        <is>
          <t>Profit Resilience</t>
        </is>
      </c>
      <c r="B62" s="32">
        <f>IF(B50&gt;0,IF(B55&gt;0,"RESILIENT",IF(B55&gt;-B50/2,"MODERATE","FRAGILE")),"LOSS")</f>
        <v/>
      </c>
    </row>
  </sheetData>
  <mergeCells count="4">
    <mergeCell ref="A45:H45"/>
    <mergeCell ref="A27:H27"/>
    <mergeCell ref="A3:H3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1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4" customWidth="1" min="3" max="3"/>
    <col width="32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3" t="inlineStr">
        <is>
          <t>REVENUE SENSITIVITY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4" t="inlineStr">
        <is>
          <t xml:space="preserve">  PROFIT OVERVIEW</t>
        </is>
      </c>
      <c r="B4" s="15" t="n"/>
      <c r="C4" s="15" t="n"/>
      <c r="D4" s="15" t="n"/>
      <c r="E4" s="15" t="n"/>
    </row>
    <row r="5" ht="32" customHeight="1">
      <c r="A5" s="16" t="inlineStr">
        <is>
          <t>Total Monthly Revenue</t>
        </is>
      </c>
      <c r="B5" s="34">
        <f>LOGIC!B46</f>
        <v/>
      </c>
    </row>
    <row r="6" ht="32" customHeight="1">
      <c r="A6" s="16" t="inlineStr">
        <is>
          <t>Baseline Monthly Profit</t>
        </is>
      </c>
      <c r="B6" s="35">
        <f>LOGIC!B50</f>
        <v/>
      </c>
    </row>
    <row r="7" ht="32" customHeight="1">
      <c r="A7" s="16" t="inlineStr">
        <is>
          <t>Profit Margin</t>
        </is>
      </c>
      <c r="B7" s="36">
        <f>LOGIC!B51</f>
        <v/>
      </c>
    </row>
    <row r="8" ht="32" customHeight="1">
      <c r="A8" s="16" t="inlineStr">
        <is>
          <t>Break-Even Revenue</t>
        </is>
      </c>
      <c r="B8" s="34">
        <f>LOGIC!B52</f>
        <v/>
      </c>
    </row>
    <row r="9" ht="32" customHeight="1">
      <c r="A9" s="16" t="inlineStr">
        <is>
          <t>Safety Margin</t>
        </is>
      </c>
      <c r="B9" s="36">
        <f>LOGIC!B53</f>
        <v/>
      </c>
    </row>
    <row r="11" ht="28" customHeight="1">
      <c r="A11" s="37" t="inlineStr">
        <is>
          <t xml:space="preserve">  KEY FINDINGS</t>
        </is>
      </c>
      <c r="B11" s="38" t="n"/>
      <c r="C11" s="38" t="n"/>
      <c r="D11" s="38" t="n"/>
      <c r="E11" s="38" t="n"/>
    </row>
    <row r="12" ht="32" customHeight="1">
      <c r="A12" s="16" t="inlineStr">
        <is>
          <t>Most Impactful Lever</t>
        </is>
      </c>
      <c r="B12" s="39">
        <f>LOGIC!B59</f>
        <v/>
      </c>
    </row>
    <row r="13" ht="32" customHeight="1">
      <c r="A13" s="16" t="inlineStr">
        <is>
          <t>Largest Profit Swing</t>
        </is>
      </c>
      <c r="B13" s="34">
        <f>LOGIC!B60</f>
        <v/>
      </c>
    </row>
    <row r="14" ht="32" customHeight="1">
      <c r="A14" s="16" t="inlineStr">
        <is>
          <t>Revenue at Risk</t>
        </is>
      </c>
      <c r="B14" s="34">
        <f>LOGIC!B61</f>
        <v/>
      </c>
    </row>
    <row r="15" ht="32" customHeight="1">
      <c r="A15" s="16" t="inlineStr">
        <is>
          <t>Profit Resilience</t>
        </is>
      </c>
      <c r="B15" s="39">
        <f>LOGIC!B62</f>
        <v/>
      </c>
    </row>
    <row r="17" ht="28" customHeight="1">
      <c r="A17" s="21" t="inlineStr">
        <is>
          <t xml:space="preserve">  COMBINED SCENARIOS</t>
        </is>
      </c>
      <c r="B17" s="22" t="n"/>
      <c r="C17" s="22" t="n"/>
      <c r="D17" s="22" t="n"/>
      <c r="E17" s="22" t="n"/>
    </row>
    <row r="18" ht="32" customHeight="1">
      <c r="A18" s="16" t="inlineStr">
        <is>
          <t>All Components -20%</t>
        </is>
      </c>
      <c r="B18" s="34">
        <f>LOGIC!B55</f>
        <v/>
      </c>
    </row>
    <row r="19" ht="32" customHeight="1">
      <c r="A19" s="16" t="inlineStr">
        <is>
          <t>All Components +20%</t>
        </is>
      </c>
      <c r="B19" s="34">
        <f>LOGIC!B56</f>
        <v/>
      </c>
    </row>
    <row r="20" ht="32" customHeight="1">
      <c r="A20" s="16" t="inlineStr">
        <is>
          <t>Max Downside Exposure</t>
        </is>
      </c>
      <c r="B20" s="34">
        <f>LOGIC!B57</f>
        <v/>
      </c>
    </row>
    <row r="22" ht="28" customHeight="1">
      <c r="A22" s="30" t="inlineStr">
        <is>
          <t xml:space="preserve">  COMPONENT SENSITIVITY RANKING</t>
        </is>
      </c>
      <c r="B22" s="31" t="n"/>
      <c r="C22" s="31" t="n"/>
      <c r="D22" s="31" t="n"/>
      <c r="E22" s="31" t="n"/>
    </row>
    <row r="23" ht="32" customHeight="1">
      <c r="A23" s="18" t="inlineStr">
        <is>
          <t>Component</t>
        </is>
      </c>
      <c r="B23" s="18" t="inlineStr">
        <is>
          <t>Contribution</t>
        </is>
      </c>
      <c r="C23" s="18" t="inlineStr">
        <is>
          <t>Profit Swing</t>
        </is>
      </c>
      <c r="D23" s="18" t="inlineStr">
        <is>
          <t>Sensitivity</t>
        </is>
      </c>
      <c r="E23" s="18" t="inlineStr">
        <is>
          <t>Rank</t>
        </is>
      </c>
    </row>
    <row r="24">
      <c r="A24" s="16">
        <f>LOGIC!A5</f>
        <v/>
      </c>
      <c r="B24" s="40">
        <f>LOGIC!D5</f>
        <v/>
      </c>
      <c r="C24" s="41">
        <f>LOGIC!G29</f>
        <v/>
      </c>
      <c r="D24" s="42">
        <f>IF(LOGIC!D5&gt;0,LOGIC!G29/LOGIC!D5,0)</f>
        <v/>
      </c>
      <c r="E24" s="43">
        <f>LOGIC!H29</f>
        <v/>
      </c>
    </row>
    <row r="25">
      <c r="A25" s="16">
        <f>LOGIC!A6</f>
        <v/>
      </c>
      <c r="B25" s="40">
        <f>LOGIC!D6</f>
        <v/>
      </c>
      <c r="C25" s="41">
        <f>LOGIC!G30</f>
        <v/>
      </c>
      <c r="D25" s="42">
        <f>IF(LOGIC!D6&gt;0,LOGIC!G30/LOGIC!D6,0)</f>
        <v/>
      </c>
      <c r="E25" s="43">
        <f>LOGIC!H30</f>
        <v/>
      </c>
    </row>
    <row r="26">
      <c r="A26" s="16">
        <f>LOGIC!A7</f>
        <v/>
      </c>
      <c r="B26" s="40">
        <f>LOGIC!D7</f>
        <v/>
      </c>
      <c r="C26" s="41">
        <f>LOGIC!G31</f>
        <v/>
      </c>
      <c r="D26" s="42">
        <f>IF(LOGIC!D7&gt;0,LOGIC!G31/LOGIC!D7,0)</f>
        <v/>
      </c>
      <c r="E26" s="43">
        <f>LOGIC!H31</f>
        <v/>
      </c>
    </row>
    <row r="27">
      <c r="A27" s="16">
        <f>LOGIC!A8</f>
        <v/>
      </c>
      <c r="B27" s="40">
        <f>LOGIC!D8</f>
        <v/>
      </c>
      <c r="C27" s="41">
        <f>LOGIC!G32</f>
        <v/>
      </c>
      <c r="D27" s="42">
        <f>IF(LOGIC!D8&gt;0,LOGIC!G32/LOGIC!D8,0)</f>
        <v/>
      </c>
      <c r="E27" s="43">
        <f>LOGIC!H32</f>
        <v/>
      </c>
    </row>
    <row r="28">
      <c r="A28" s="16">
        <f>LOGIC!A9</f>
        <v/>
      </c>
      <c r="B28" s="40">
        <f>LOGIC!D9</f>
        <v/>
      </c>
      <c r="C28" s="41">
        <f>LOGIC!G33</f>
        <v/>
      </c>
      <c r="D28" s="42">
        <f>IF(LOGIC!D9&gt;0,LOGIC!G33/LOGIC!D9,0)</f>
        <v/>
      </c>
      <c r="E28" s="43">
        <f>LOGIC!H33</f>
        <v/>
      </c>
    </row>
    <row r="29">
      <c r="A29" s="16">
        <f>LOGIC!A10</f>
        <v/>
      </c>
      <c r="B29" s="40">
        <f>LOGIC!D10</f>
        <v/>
      </c>
      <c r="C29" s="41">
        <f>LOGIC!G34</f>
        <v/>
      </c>
      <c r="D29" s="42">
        <f>IF(LOGIC!D10&gt;0,LOGIC!G34/LOGIC!D10,0)</f>
        <v/>
      </c>
      <c r="E29" s="43">
        <f>LOGIC!H34</f>
        <v/>
      </c>
    </row>
    <row r="31" ht="24" customHeight="1">
      <c r="A31" s="44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1:E11"/>
    <mergeCell ref="A1:E1"/>
    <mergeCell ref="A31:E31"/>
    <mergeCell ref="A22:E22"/>
    <mergeCell ref="A17:E17"/>
  </mergeCells>
  <conditionalFormatting sqref="B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9">
    <cfRule type="cellIs" priority="3" operator="greaterThanOrEqual" dxfId="0">
      <formula>0.2</formula>
    </cfRule>
    <cfRule type="cellIs" priority="4" operator="between" dxfId="2">
      <formula>0.1</formula>
      <formula>0.199</formula>
    </cfRule>
    <cfRule type="cellIs" priority="5" operator="lessThan" dxfId="1">
      <formula>0.1</formula>
    </cfRule>
  </conditionalFormatting>
  <conditionalFormatting sqref="B15">
    <cfRule type="cellIs" priority="6" operator="equal" dxfId="0">
      <formula>"RESILIENT"</formula>
    </cfRule>
    <cfRule type="cellIs" priority="7" operator="equal" dxfId="2">
      <formula>"MODERATE"</formula>
    </cfRule>
    <cfRule type="cellIs" priority="8" operator="equal" dxfId="1">
      <formula>"FRAGILE"</formula>
    </cfRule>
    <cfRule type="cellIs" priority="9" operator="equal" dxfId="1">
      <formula>"LOSS"</formula>
    </cfRule>
  </conditionalFormatting>
  <conditionalFormatting sqref="B18">
    <cfRule type="cellIs" priority="10" operator="greaterThan" dxfId="0">
      <formula>0</formula>
    </cfRule>
    <cfRule type="cellIs" priority="11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