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&quot;$&quot;#,##0"/>
    <numFmt numFmtId="165" formatCode="0.0%"/>
    <numFmt numFmtId="166" formatCode="0.0"/>
    <numFmt numFmtId="167" formatCode="#,##0.0"/>
    <numFmt numFmtId="168" formatCode="#,##0&quot; months&quot;"/>
    <numFmt numFmtId="169" formatCode="#,##0&quot; mo&quot;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0F1B2D"/>
      <sz val="16"/>
    </font>
  </fonts>
  <fills count="16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FFF9C4"/>
        <bgColor rgb="00FFF9C4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DC2626"/>
        <bgColor rgb="00DC2626"/>
      </patternFill>
    </fill>
    <fill>
      <patternFill patternType="solid">
        <fgColor rgb="00F0F9FF"/>
        <bgColor rgb="00F0F9FF"/>
      </patternFill>
    </fill>
    <fill>
      <patternFill patternType="solid">
        <fgColor rgb="00FFFBEB"/>
        <bgColor rgb="00FFFBEB"/>
      </patternFill>
    </fill>
    <fill>
      <patternFill patternType="solid">
        <fgColor rgb="00FEF2F2"/>
        <bgColor rgb="00FEF2F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6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3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6" fillId="7" borderId="1" applyAlignment="1" pivotButton="0" quotePrefix="0" xfId="0">
      <alignment horizontal="left" vertical="center"/>
    </xf>
    <xf numFmtId="164" fontId="7" fillId="8" borderId="1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 wrapText="1"/>
    </xf>
    <xf numFmtId="0" fontId="7" fillId="8" borderId="1" applyAlignment="1" pivotButton="0" quotePrefix="0" xfId="0">
      <alignment horizontal="left" vertical="center"/>
    </xf>
    <xf numFmtId="9" fontId="7" fillId="8" borderId="1" applyAlignment="1" pivotButton="0" quotePrefix="0" xfId="0">
      <alignment horizontal="center" vertical="center"/>
    </xf>
    <xf numFmtId="3" fontId="7" fillId="8" borderId="1" applyAlignment="1" pivotButton="0" quotePrefix="0" xfId="0">
      <alignment horizontal="center" vertical="center"/>
    </xf>
    <xf numFmtId="0" fontId="7" fillId="9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center" vertical="center"/>
    </xf>
    <xf numFmtId="0" fontId="5" fillId="10" borderId="1" applyAlignment="1" pivotButton="0" quotePrefix="0" xfId="0">
      <alignment horizontal="left" vertical="center"/>
    </xf>
    <xf numFmtId="0" fontId="0" fillId="10" borderId="1" pivotButton="0" quotePrefix="0" xfId="0"/>
    <xf numFmtId="0" fontId="7" fillId="11" borderId="1" applyAlignment="1" pivotButton="0" quotePrefix="0" xfId="0">
      <alignment horizontal="left" vertical="center"/>
    </xf>
    <xf numFmtId="164" fontId="7" fillId="11" borderId="1" applyAlignment="1" pivotButton="0" quotePrefix="0" xfId="0">
      <alignment horizontal="center" vertical="center"/>
    </xf>
    <xf numFmtId="165" fontId="7" fillId="11" borderId="1" applyAlignment="1" pivotButton="0" quotePrefix="0" xfId="0">
      <alignment horizontal="center" vertical="center"/>
    </xf>
    <xf numFmtId="166" fontId="7" fillId="11" borderId="1" applyAlignment="1" pivotButton="0" quotePrefix="0" xfId="0">
      <alignment horizontal="center" vertical="center"/>
    </xf>
    <xf numFmtId="3" fontId="7" fillId="11" borderId="1" applyAlignment="1" pivotButton="0" quotePrefix="0" xfId="0">
      <alignment horizontal="center" vertical="center"/>
    </xf>
    <xf numFmtId="0" fontId="5" fillId="12" borderId="1" applyAlignment="1" pivotButton="0" quotePrefix="0" xfId="0">
      <alignment horizontal="left" vertical="center"/>
    </xf>
    <xf numFmtId="0" fontId="0" fillId="12" borderId="1" pivotButton="0" quotePrefix="0" xfId="0"/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6" fillId="11" borderId="1" applyAlignment="1" pivotButton="0" quotePrefix="0" xfId="0">
      <alignment horizontal="left" vertical="center"/>
    </xf>
    <xf numFmtId="164" fontId="10" fillId="11" borderId="1" applyAlignment="1" pivotButton="0" quotePrefix="0" xfId="0">
      <alignment horizontal="center" vertical="center"/>
    </xf>
    <xf numFmtId="167" fontId="10" fillId="11" borderId="1" applyAlignment="1" pivotButton="0" quotePrefix="0" xfId="0">
      <alignment horizontal="center" vertical="center"/>
    </xf>
    <xf numFmtId="165" fontId="10" fillId="11" borderId="1" applyAlignment="1" pivotButton="0" quotePrefix="0" xfId="0">
      <alignment horizontal="center" vertical="center"/>
    </xf>
    <xf numFmtId="3" fontId="10" fillId="11" borderId="1" applyAlignment="1" pivotButton="0" quotePrefix="0" xfId="0">
      <alignment horizontal="center" vertical="center"/>
    </xf>
    <xf numFmtId="0" fontId="10" fillId="11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164" fontId="12" fillId="13" borderId="1" applyAlignment="1" pivotButton="0" quotePrefix="0" xfId="0">
      <alignment horizontal="center" vertical="center"/>
    </xf>
    <xf numFmtId="164" fontId="10" fillId="13" borderId="1" applyAlignment="1" pivotButton="0" quotePrefix="0" xfId="0">
      <alignment horizontal="center" vertical="center"/>
    </xf>
    <xf numFmtId="164" fontId="10" fillId="14" borderId="1" applyAlignment="1" pivotButton="0" quotePrefix="0" xfId="0">
      <alignment horizontal="center" vertical="center"/>
    </xf>
    <xf numFmtId="164" fontId="10" fillId="15" borderId="1" applyAlignment="1" pivotButton="0" quotePrefix="0" xfId="0">
      <alignment horizontal="center" vertical="center"/>
    </xf>
    <xf numFmtId="167" fontId="10" fillId="13" borderId="1" applyAlignment="1" pivotButton="0" quotePrefix="0" xfId="0">
      <alignment horizontal="center" vertical="center"/>
    </xf>
    <xf numFmtId="167" fontId="10" fillId="14" borderId="1" applyAlignment="1" pivotButton="0" quotePrefix="0" xfId="0">
      <alignment horizontal="center" vertical="center"/>
    </xf>
    <xf numFmtId="167" fontId="10" fillId="15" borderId="1" applyAlignment="1" pivotButton="0" quotePrefix="0" xfId="0">
      <alignment horizontal="center" vertical="center"/>
    </xf>
    <xf numFmtId="165" fontId="10" fillId="13" borderId="1" applyAlignment="1" pivotButton="0" quotePrefix="0" xfId="0">
      <alignment horizontal="center" vertical="center"/>
    </xf>
    <xf numFmtId="165" fontId="10" fillId="14" borderId="1" applyAlignment="1" pivotButton="0" quotePrefix="0" xfId="0">
      <alignment horizontal="center" vertical="center"/>
    </xf>
    <xf numFmtId="165" fontId="10" fillId="15" borderId="1" applyAlignment="1" pivotButton="0" quotePrefix="0" xfId="0">
      <alignment horizontal="center" vertical="center"/>
    </xf>
    <xf numFmtId="168" fontId="10" fillId="13" borderId="1" applyAlignment="1" pivotButton="0" quotePrefix="0" xfId="0">
      <alignment horizontal="center" vertical="center"/>
    </xf>
    <xf numFmtId="168" fontId="10" fillId="14" borderId="1" applyAlignment="1" pivotButton="0" quotePrefix="0" xfId="0">
      <alignment horizontal="center" vertical="center"/>
    </xf>
    <xf numFmtId="168" fontId="10" fillId="15" borderId="1" applyAlignment="1" pivotButton="0" quotePrefix="0" xfId="0">
      <alignment horizontal="center" vertical="center"/>
    </xf>
    <xf numFmtId="0" fontId="13" fillId="13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left" vertical="center"/>
    </xf>
    <xf numFmtId="164" fontId="7" fillId="7" borderId="1" applyAlignment="1" pivotButton="0" quotePrefix="0" xfId="0">
      <alignment horizontal="center" vertical="center"/>
    </xf>
    <xf numFmtId="166" fontId="10" fillId="7" borderId="1" applyAlignment="1" pivotButton="0" quotePrefix="0" xfId="0">
      <alignment horizontal="center" vertical="center"/>
    </xf>
    <xf numFmtId="165" fontId="7" fillId="7" borderId="1" applyAlignment="1" pivotButton="0" quotePrefix="0" xfId="0">
      <alignment horizontal="center" vertical="center"/>
    </xf>
    <xf numFmtId="169" fontId="7" fillId="7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29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RISK - MARKET DOWNTURN IMPACT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Model the financial impact of a market downturn on each business segment. Calculate revenue decline, cost reduction needed, survival months, and recovery timeline under varying severity levels.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Revenue by segment (up to 8 segments)</t>
        </is>
      </c>
    </row>
    <row r="9" ht="22" customHeight="1">
      <c r="A9" s="6" t="inlineStr">
        <is>
          <t xml:space="preserve">  • Fixed and variable cost structure per segment</t>
        </is>
      </c>
    </row>
    <row r="10" ht="22" customHeight="1">
      <c r="A10" s="6" t="inlineStr">
        <is>
          <t xml:space="preserve">  • Current cash reserves</t>
        </is>
      </c>
    </row>
    <row r="11" ht="22" customHeight="1">
      <c r="A11" s="6" t="inlineStr">
        <is>
          <t xml:space="preserve">  • Monthly fixed overhead</t>
        </is>
      </c>
    </row>
    <row r="12" ht="22" customHeight="1">
      <c r="A12" s="6" t="inlineStr">
        <is>
          <t xml:space="preserve">  • Downturn severity percentage (CONFIG)</t>
        </is>
      </c>
    </row>
    <row r="14">
      <c r="A14" s="5" t="inlineStr">
        <is>
          <t>OUTPUTS (OUTPUT sheet)</t>
        </is>
      </c>
    </row>
    <row r="15" ht="22" customHeight="1">
      <c r="A15" s="6" t="inlineStr">
        <is>
          <t xml:space="preserve">  • Revenue decline per segment</t>
        </is>
      </c>
    </row>
    <row r="16" ht="22" customHeight="1">
      <c r="A16" s="6" t="inlineStr">
        <is>
          <t xml:space="preserve">  • Break-even cost reduction needed</t>
        </is>
      </c>
    </row>
    <row r="17" ht="22" customHeight="1">
      <c r="A17" s="6" t="inlineStr">
        <is>
          <t xml:space="preserve">  • Survival months at current burn</t>
        </is>
      </c>
    </row>
    <row r="18" ht="22" customHeight="1">
      <c r="A18" s="6" t="inlineStr">
        <is>
          <t xml:space="preserve">  • Recovery timeline projection</t>
        </is>
      </c>
    </row>
    <row r="19" ht="22" customHeight="1">
      <c r="A19" s="6" t="inlineStr">
        <is>
          <t xml:space="preserve">  • Segment vulnerability ranking</t>
        </is>
      </c>
    </row>
    <row r="21">
      <c r="A21" s="5" t="inlineStr">
        <is>
          <t>DO NOT EDIT</t>
        </is>
      </c>
    </row>
    <row r="22" ht="22" customHeight="1">
      <c r="A22" s="6" t="inlineStr">
        <is>
          <t xml:space="preserve">  • LOGIC sheet — contains all calculations</t>
        </is>
      </c>
    </row>
    <row r="23" ht="22" customHeight="1">
      <c r="A23" s="6" t="inlineStr">
        <is>
          <t xml:space="preserve">  • OUTPUT sheet — displays results from LOGIC</t>
        </is>
      </c>
    </row>
    <row r="24" ht="22" customHeight="1">
      <c r="A24" s="6" t="inlineStr">
        <is>
          <t xml:space="preserve">  • CONFIG sheet — contains constants and rates</t>
        </is>
      </c>
    </row>
    <row r="26">
      <c r="A26" s="5" t="inlineStr">
        <is>
          <t>HOW TO USE</t>
        </is>
      </c>
    </row>
    <row r="27" ht="22" customHeight="1">
      <c r="A27" s="6" t="inlineStr">
        <is>
          <t xml:space="preserve">  • Go to the INPUT sheet and fill in the yellow-highlighted cells</t>
        </is>
      </c>
    </row>
    <row r="28" ht="22" customHeight="1">
      <c r="A28" s="6" t="inlineStr">
        <is>
          <t xml:space="preserve">  • Results auto-calculate instantly on the OUTPUT sheet</t>
        </is>
      </c>
    </row>
    <row r="29" ht="22" customHeight="1">
      <c r="A29" s="6" t="inlineStr">
        <is>
          <t xml:space="preserve">  • Adjust CONFIG values only if you understand the assumptions</t>
        </is>
      </c>
    </row>
  </sheetData>
  <mergeCells count="19">
    <mergeCell ref="A24:B24"/>
    <mergeCell ref="A15:B15"/>
    <mergeCell ref="A11:B11"/>
    <mergeCell ref="A1:B1"/>
    <mergeCell ref="A16:B16"/>
    <mergeCell ref="A18:B18"/>
    <mergeCell ref="A27:B27"/>
    <mergeCell ref="A12:B12"/>
    <mergeCell ref="A2:B2"/>
    <mergeCell ref="A5:B5"/>
    <mergeCell ref="A23:B23"/>
    <mergeCell ref="A17:B17"/>
    <mergeCell ref="A8:B8"/>
    <mergeCell ref="A22:B22"/>
    <mergeCell ref="A29:B29"/>
    <mergeCell ref="A19:B19"/>
    <mergeCell ref="A10:B10"/>
    <mergeCell ref="A28:B28"/>
    <mergeCell ref="A9:B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10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- Downturn Scenarios</t>
        </is>
      </c>
      <c r="B1" s="8" t="n"/>
      <c r="C1" s="8" t="n"/>
    </row>
    <row r="3" ht="26" customHeight="1">
      <c r="A3" s="9" t="inlineStr">
        <is>
          <t>Mild Downturn Severity</t>
        </is>
      </c>
      <c r="B3" s="10" t="n">
        <v>0.15</v>
      </c>
      <c r="C3" s="11" t="inlineStr">
        <is>
          <t>Revenue decline in mild scenario</t>
        </is>
      </c>
    </row>
    <row r="4" ht="26" customHeight="1">
      <c r="A4" s="9" t="inlineStr">
        <is>
          <t>Moderate Downturn Severity</t>
        </is>
      </c>
      <c r="B4" s="10" t="n">
        <v>0.3</v>
      </c>
      <c r="C4" s="11" t="inlineStr">
        <is>
          <t>Revenue decline in moderate scenario</t>
        </is>
      </c>
    </row>
    <row r="5" ht="26" customHeight="1">
      <c r="A5" s="9" t="inlineStr">
        <is>
          <t>Severe Downturn Severity</t>
        </is>
      </c>
      <c r="B5" s="10" t="n">
        <v>0.5</v>
      </c>
      <c r="C5" s="11" t="inlineStr">
        <is>
          <t>Revenue decline in severe scenario</t>
        </is>
      </c>
    </row>
    <row r="7" ht="26" customHeight="1">
      <c r="A7" s="9" t="inlineStr">
        <is>
          <t>Recovery Rate (months/10% decline)</t>
        </is>
      </c>
      <c r="B7" s="12" t="n">
        <v>3</v>
      </c>
      <c r="C7" s="11" t="inlineStr">
        <is>
          <t>Months needed to recover per 10% decline</t>
        </is>
      </c>
    </row>
    <row r="8" ht="26" customHeight="1">
      <c r="A8" s="9" t="inlineStr">
        <is>
          <t>Cost Reduction Lead Time (months)</t>
        </is>
      </c>
      <c r="B8" s="12" t="n">
        <v>2</v>
      </c>
      <c r="C8" s="11" t="inlineStr">
        <is>
          <t>Months before cost cuts take effect</t>
        </is>
      </c>
    </row>
    <row r="9" ht="26" customHeight="1">
      <c r="A9" s="9" t="inlineStr">
        <is>
          <t>Variable Cost Flexibility</t>
        </is>
      </c>
      <c r="B9" s="10" t="n">
        <v>0.7</v>
      </c>
      <c r="C9" s="11" t="inlineStr">
        <is>
          <t>Max % of variable costs that can be cut</t>
        </is>
      </c>
    </row>
    <row r="10" ht="26" customHeight="1">
      <c r="A10" s="9" t="inlineStr">
        <is>
          <t>Emergency Reserve Target (months)</t>
        </is>
      </c>
      <c r="B10" s="12" t="n">
        <v>6</v>
      </c>
      <c r="C10" s="11" t="inlineStr">
        <is>
          <t>Desired months of cash reserve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F19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6" customWidth="1" min="7" max="7"/>
    <col width="16" customWidth="1" min="8" max="8"/>
  </cols>
  <sheetData>
    <row r="1" ht="28" customHeight="1">
      <c r="A1" s="13" t="inlineStr">
        <is>
          <t xml:space="preserve">  DOWNTURN IMPACT INPUTS - Enter data in yellow cells</t>
        </is>
      </c>
      <c r="B1" s="14" t="n"/>
      <c r="C1" s="14" t="n"/>
      <c r="D1" s="14" t="n"/>
      <c r="E1" s="14" t="n"/>
      <c r="F1" s="14" t="n"/>
    </row>
    <row r="3" ht="28" customHeight="1">
      <c r="A3" s="15" t="inlineStr">
        <is>
          <t xml:space="preserve">  COMPANY OVERVIEW</t>
        </is>
      </c>
      <c r="B3" s="16" t="n"/>
      <c r="C3" s="16" t="n"/>
      <c r="D3" s="16" t="n"/>
      <c r="E3" s="16" t="n"/>
      <c r="F3" s="16" t="n"/>
    </row>
    <row r="4" ht="28" customHeight="1">
      <c r="A4" s="17" t="inlineStr">
        <is>
          <t>Current Cash Reserves</t>
        </is>
      </c>
      <c r="B4" s="18" t="n">
        <v>500000</v>
      </c>
      <c r="C4" s="11" t="inlineStr">
        <is>
          <t>Total available cash</t>
        </is>
      </c>
    </row>
    <row r="5" ht="28" customHeight="1">
      <c r="A5" s="17" t="inlineStr">
        <is>
          <t>Monthly Fixed Overhead</t>
        </is>
      </c>
      <c r="B5" s="18" t="n">
        <v>85000</v>
      </c>
      <c r="C5" s="11" t="inlineStr">
        <is>
          <t>Rent, salaries, insurance, etc.</t>
        </is>
      </c>
    </row>
    <row r="6" ht="28" customHeight="1">
      <c r="A6" s="17" t="inlineStr">
        <is>
          <t>Monthly Variable Overhead</t>
        </is>
      </c>
      <c r="B6" s="18" t="n">
        <v>25000</v>
      </c>
      <c r="C6" s="11" t="inlineStr">
        <is>
          <t>Commissions, supplies, etc.</t>
        </is>
      </c>
    </row>
    <row r="7" ht="28" customHeight="1">
      <c r="A7" s="17" t="inlineStr">
        <is>
          <t>Debt Service (monthly)</t>
        </is>
      </c>
      <c r="B7" s="18" t="n">
        <v>12000</v>
      </c>
      <c r="C7" s="11" t="inlineStr">
        <is>
          <t>Loan/lease payments</t>
        </is>
      </c>
    </row>
    <row r="8" ht="28" customHeight="1">
      <c r="A8" s="17" t="inlineStr">
        <is>
          <t>Credit Facility Available</t>
        </is>
      </c>
      <c r="B8" s="18" t="n">
        <v>200000</v>
      </c>
      <c r="C8" s="11" t="inlineStr">
        <is>
          <t>Undrawn credit line</t>
        </is>
      </c>
    </row>
    <row r="10" ht="28" customHeight="1">
      <c r="A10" s="15" t="inlineStr">
        <is>
          <t xml:space="preserve">  REVENUE BY SEGMENT</t>
        </is>
      </c>
      <c r="B10" s="16" t="n"/>
      <c r="C10" s="16" t="n"/>
      <c r="D10" s="16" t="n"/>
      <c r="E10" s="16" t="n"/>
      <c r="F10" s="16" t="n"/>
    </row>
    <row r="11" ht="32" customHeight="1">
      <c r="A11" s="19" t="inlineStr">
        <is>
          <t>Segment Name</t>
        </is>
      </c>
      <c r="B11" s="19" t="inlineStr">
        <is>
          <t>Annual Revenue</t>
        </is>
      </c>
      <c r="C11" s="19" t="inlineStr">
        <is>
          <t>Gross Margin %</t>
        </is>
      </c>
      <c r="D11" s="19" t="inlineStr">
        <is>
          <t>Fixed Costs</t>
        </is>
      </c>
      <c r="E11" s="19" t="inlineStr">
        <is>
          <t>Variable Costs</t>
        </is>
      </c>
      <c r="F11" s="19" t="inlineStr">
        <is>
          <t>Cyclicality (1-5)</t>
        </is>
      </c>
    </row>
    <row r="12">
      <c r="A12" s="20" t="inlineStr">
        <is>
          <t>Enterprise SaaS</t>
        </is>
      </c>
      <c r="B12" s="18" t="n">
        <v>1200000</v>
      </c>
      <c r="C12" s="21" t="n">
        <v>0.72</v>
      </c>
      <c r="D12" s="18" t="n">
        <v>180000</v>
      </c>
      <c r="E12" s="18" t="n">
        <v>336000</v>
      </c>
      <c r="F12" s="22" t="n">
        <v>2</v>
      </c>
    </row>
    <row r="13">
      <c r="A13" s="20" t="inlineStr">
        <is>
          <t>SMB Subscriptions</t>
        </is>
      </c>
      <c r="B13" s="18" t="n">
        <v>800000</v>
      </c>
      <c r="C13" s="21" t="n">
        <v>0.65</v>
      </c>
      <c r="D13" s="18" t="n">
        <v>120000</v>
      </c>
      <c r="E13" s="18" t="n">
        <v>280000</v>
      </c>
      <c r="F13" s="22" t="n">
        <v>3</v>
      </c>
    </row>
    <row r="14">
      <c r="A14" s="20" t="inlineStr">
        <is>
          <t>Professional Services</t>
        </is>
      </c>
      <c r="B14" s="18" t="n">
        <v>500000</v>
      </c>
      <c r="C14" s="21" t="n">
        <v>0.45</v>
      </c>
      <c r="D14" s="18" t="n">
        <v>100000</v>
      </c>
      <c r="E14" s="18" t="n">
        <v>275000</v>
      </c>
      <c r="F14" s="22" t="n">
        <v>4</v>
      </c>
    </row>
    <row r="15">
      <c r="A15" s="20" t="inlineStr">
        <is>
          <t>Data Licensing</t>
        </is>
      </c>
      <c r="B15" s="18" t="n">
        <v>350000</v>
      </c>
      <c r="C15" s="21" t="n">
        <v>0.8</v>
      </c>
      <c r="D15" s="18" t="n">
        <v>50000</v>
      </c>
      <c r="E15" s="18" t="n">
        <v>70000</v>
      </c>
      <c r="F15" s="22" t="n">
        <v>2</v>
      </c>
    </row>
    <row r="16">
      <c r="A16" s="20" t="inlineStr">
        <is>
          <t>Ad Revenue</t>
        </is>
      </c>
      <c r="B16" s="18" t="n">
        <v>250000</v>
      </c>
      <c r="C16" s="21" t="n">
        <v>0.6</v>
      </c>
      <c r="D16" s="18" t="n">
        <v>30000</v>
      </c>
      <c r="E16" s="18" t="n">
        <v>100000</v>
      </c>
      <c r="F16" s="22" t="n">
        <v>5</v>
      </c>
    </row>
    <row r="17">
      <c r="A17" s="23" t="n"/>
      <c r="B17" s="23" t="n"/>
      <c r="C17" s="23" t="n"/>
      <c r="D17" s="23" t="n"/>
      <c r="E17" s="23" t="n"/>
      <c r="F17" s="23" t="n"/>
    </row>
    <row r="18">
      <c r="A18" s="24" t="n"/>
      <c r="B18" s="24" t="n"/>
      <c r="C18" s="24" t="n"/>
      <c r="D18" s="24" t="n"/>
      <c r="E18" s="24" t="n"/>
      <c r="F18" s="24" t="n"/>
    </row>
    <row r="19">
      <c r="A19" s="23" t="n"/>
      <c r="B19" s="23" t="n"/>
      <c r="C19" s="23" t="n"/>
      <c r="D19" s="23" t="n"/>
      <c r="E19" s="23" t="n"/>
      <c r="F19" s="23" t="n"/>
    </row>
  </sheetData>
  <mergeCells count="3">
    <mergeCell ref="A3:F3"/>
    <mergeCell ref="A1:F1"/>
    <mergeCell ref="A10:F10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G63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25" t="inlineStr">
        <is>
          <t xml:space="preserve">  CALCULATIONS - All formulas, do NOT edit</t>
        </is>
      </c>
      <c r="B1" s="26" t="n"/>
      <c r="C1" s="26" t="n"/>
      <c r="D1" s="26" t="n"/>
      <c r="E1" s="26" t="n"/>
      <c r="F1" s="26" t="n"/>
      <c r="G1" s="26" t="n"/>
    </row>
    <row r="3" ht="28" customHeight="1">
      <c r="A3" s="15" t="inlineStr">
        <is>
          <t xml:space="preserve">  SEGMENT ANALYSIS - MILD DOWNTURN</t>
        </is>
      </c>
      <c r="B3" s="16" t="n"/>
      <c r="C3" s="16" t="n"/>
      <c r="D3" s="16" t="n"/>
      <c r="E3" s="16" t="n"/>
      <c r="F3" s="16" t="n"/>
      <c r="G3" s="16" t="n"/>
    </row>
    <row r="4" ht="32" customHeight="1">
      <c r="A4" s="19" t="inlineStr">
        <is>
          <t>Segment</t>
        </is>
      </c>
      <c r="B4" s="19" t="inlineStr">
        <is>
          <t>Revenue Decline</t>
        </is>
      </c>
      <c r="C4" s="19" t="inlineStr">
        <is>
          <t>Reduced Revenue</t>
        </is>
      </c>
      <c r="D4" s="19" t="inlineStr">
        <is>
          <t>Profit Impact</t>
        </is>
      </c>
      <c r="E4" s="19" t="inlineStr">
        <is>
          <t>Break-Even Cut %</t>
        </is>
      </c>
      <c r="F4" s="19" t="inlineStr">
        <is>
          <t>Vulnerability Score</t>
        </is>
      </c>
      <c r="G4" s="19" t="inlineStr">
        <is>
          <t>Recovery Months</t>
        </is>
      </c>
    </row>
    <row r="5">
      <c r="A5" s="27">
        <f>INPUT!A12</f>
        <v/>
      </c>
      <c r="B5" s="28">
        <f>IF(INPUT!A12="","",INPUT!B12*CONFIG!B3*(INPUT!F12/3))</f>
        <v/>
      </c>
      <c r="C5" s="28">
        <f>IF(INPUT!A12="","",INPUT!B12-B5)</f>
        <v/>
      </c>
      <c r="D5" s="28">
        <f>IF(INPUT!A12="","",-B5*INPUT!C12)</f>
        <v/>
      </c>
      <c r="E5" s="29">
        <f>IF(INPUT!A12="","",IF(INPUT!E12=0,0,MIN(1,-D5/INPUT!E12)))</f>
        <v/>
      </c>
      <c r="F5" s="30">
        <f>IF(INPUT!A12="","",MIN(10,INPUT!F12*2*CONFIG!B3/0.15))</f>
        <v/>
      </c>
      <c r="G5" s="31">
        <f>IF(INPUT!A12="","",ROUND(CONFIG!B7*(B5/INPUT!B12)*10,0))</f>
        <v/>
      </c>
    </row>
    <row r="6">
      <c r="A6" s="27">
        <f>INPUT!A13</f>
        <v/>
      </c>
      <c r="B6" s="28">
        <f>IF(INPUT!A13="","",INPUT!B13*CONFIG!B3*(INPUT!F13/3))</f>
        <v/>
      </c>
      <c r="C6" s="28">
        <f>IF(INPUT!A13="","",INPUT!B13-B6)</f>
        <v/>
      </c>
      <c r="D6" s="28">
        <f>IF(INPUT!A13="","",-B6*INPUT!C13)</f>
        <v/>
      </c>
      <c r="E6" s="29">
        <f>IF(INPUT!A13="","",IF(INPUT!E13=0,0,MIN(1,-D6/INPUT!E13)))</f>
        <v/>
      </c>
      <c r="F6" s="30">
        <f>IF(INPUT!A13="","",MIN(10,INPUT!F13*2*CONFIG!B3/0.15))</f>
        <v/>
      </c>
      <c r="G6" s="31">
        <f>IF(INPUT!A13="","",ROUND(CONFIG!B7*(B6/INPUT!B13)*10,0))</f>
        <v/>
      </c>
    </row>
    <row r="7">
      <c r="A7" s="27">
        <f>INPUT!A14</f>
        <v/>
      </c>
      <c r="B7" s="28">
        <f>IF(INPUT!A14="","",INPUT!B14*CONFIG!B3*(INPUT!F14/3))</f>
        <v/>
      </c>
      <c r="C7" s="28">
        <f>IF(INPUT!A14="","",INPUT!B14-B7)</f>
        <v/>
      </c>
      <c r="D7" s="28">
        <f>IF(INPUT!A14="","",-B7*INPUT!C14)</f>
        <v/>
      </c>
      <c r="E7" s="29">
        <f>IF(INPUT!A14="","",IF(INPUT!E14=0,0,MIN(1,-D7/INPUT!E14)))</f>
        <v/>
      </c>
      <c r="F7" s="30">
        <f>IF(INPUT!A14="","",MIN(10,INPUT!F14*2*CONFIG!B3/0.15))</f>
        <v/>
      </c>
      <c r="G7" s="31">
        <f>IF(INPUT!A14="","",ROUND(CONFIG!B7*(B7/INPUT!B14)*10,0))</f>
        <v/>
      </c>
    </row>
    <row r="8">
      <c r="A8" s="27">
        <f>INPUT!A15</f>
        <v/>
      </c>
      <c r="B8" s="28">
        <f>IF(INPUT!A15="","",INPUT!B15*CONFIG!B3*(INPUT!F15/3))</f>
        <v/>
      </c>
      <c r="C8" s="28">
        <f>IF(INPUT!A15="","",INPUT!B15-B8)</f>
        <v/>
      </c>
      <c r="D8" s="28">
        <f>IF(INPUT!A15="","",-B8*INPUT!C15)</f>
        <v/>
      </c>
      <c r="E8" s="29">
        <f>IF(INPUT!A15="","",IF(INPUT!E15=0,0,MIN(1,-D8/INPUT!E15)))</f>
        <v/>
      </c>
      <c r="F8" s="30">
        <f>IF(INPUT!A15="","",MIN(10,INPUT!F15*2*CONFIG!B3/0.15))</f>
        <v/>
      </c>
      <c r="G8" s="31">
        <f>IF(INPUT!A15="","",ROUND(CONFIG!B7*(B8/INPUT!B15)*10,0))</f>
        <v/>
      </c>
    </row>
    <row r="9">
      <c r="A9" s="27">
        <f>INPUT!A16</f>
        <v/>
      </c>
      <c r="B9" s="28">
        <f>IF(INPUT!A16="","",INPUT!B16*CONFIG!B3*(INPUT!F16/3))</f>
        <v/>
      </c>
      <c r="C9" s="28">
        <f>IF(INPUT!A16="","",INPUT!B16-B9)</f>
        <v/>
      </c>
      <c r="D9" s="28">
        <f>IF(INPUT!A16="","",-B9*INPUT!C16)</f>
        <v/>
      </c>
      <c r="E9" s="29">
        <f>IF(INPUT!A16="","",IF(INPUT!E16=0,0,MIN(1,-D9/INPUT!E16)))</f>
        <v/>
      </c>
      <c r="F9" s="30">
        <f>IF(INPUT!A16="","",MIN(10,INPUT!F16*2*CONFIG!B3/0.15))</f>
        <v/>
      </c>
      <c r="G9" s="31">
        <f>IF(INPUT!A16="","",ROUND(CONFIG!B7*(B9/INPUT!B16)*10,0))</f>
        <v/>
      </c>
    </row>
    <row r="10">
      <c r="A10" s="27">
        <f>INPUT!A17</f>
        <v/>
      </c>
      <c r="B10" s="28">
        <f>IF(INPUT!A17="","",INPUT!B17*CONFIG!B3*(INPUT!F17/3))</f>
        <v/>
      </c>
      <c r="C10" s="28">
        <f>IF(INPUT!A17="","",INPUT!B17-B10)</f>
        <v/>
      </c>
      <c r="D10" s="28">
        <f>IF(INPUT!A17="","",-B10*INPUT!C17)</f>
        <v/>
      </c>
      <c r="E10" s="29">
        <f>IF(INPUT!A17="","",IF(INPUT!E17=0,0,MIN(1,-D10/INPUT!E17)))</f>
        <v/>
      </c>
      <c r="F10" s="30">
        <f>IF(INPUT!A17="","",MIN(10,INPUT!F17*2*CONFIG!B3/0.15))</f>
        <v/>
      </c>
      <c r="G10" s="31">
        <f>IF(INPUT!A17="","",ROUND(CONFIG!B7*(B10/INPUT!B17)*10,0))</f>
        <v/>
      </c>
    </row>
    <row r="11">
      <c r="A11" s="27">
        <f>INPUT!A18</f>
        <v/>
      </c>
      <c r="B11" s="28">
        <f>IF(INPUT!A18="","",INPUT!B18*CONFIG!B3*(INPUT!F18/3))</f>
        <v/>
      </c>
      <c r="C11" s="28">
        <f>IF(INPUT!A18="","",INPUT!B18-B11)</f>
        <v/>
      </c>
      <c r="D11" s="28">
        <f>IF(INPUT!A18="","",-B11*INPUT!C18)</f>
        <v/>
      </c>
      <c r="E11" s="29">
        <f>IF(INPUT!A18="","",IF(INPUT!E18=0,0,MIN(1,-D11/INPUT!E18)))</f>
        <v/>
      </c>
      <c r="F11" s="30">
        <f>IF(INPUT!A18="","",MIN(10,INPUT!F18*2*CONFIG!B3/0.15))</f>
        <v/>
      </c>
      <c r="G11" s="31">
        <f>IF(INPUT!A18="","",ROUND(CONFIG!B7*(B11/INPUT!B18)*10,0))</f>
        <v/>
      </c>
    </row>
    <row r="12">
      <c r="A12" s="27">
        <f>INPUT!A19</f>
        <v/>
      </c>
      <c r="B12" s="28">
        <f>IF(INPUT!A19="","",INPUT!B19*CONFIG!B3*(INPUT!F19/3))</f>
        <v/>
      </c>
      <c r="C12" s="28">
        <f>IF(INPUT!A19="","",INPUT!B19-B12)</f>
        <v/>
      </c>
      <c r="D12" s="28">
        <f>IF(INPUT!A19="","",-B12*INPUT!C19)</f>
        <v/>
      </c>
      <c r="E12" s="29">
        <f>IF(INPUT!A19="","",IF(INPUT!E19=0,0,MIN(1,-D12/INPUT!E19)))</f>
        <v/>
      </c>
      <c r="F12" s="30">
        <f>IF(INPUT!A19="","",MIN(10,INPUT!F19*2*CONFIG!B3/0.15))</f>
        <v/>
      </c>
      <c r="G12" s="31">
        <f>IF(INPUT!A19="","",ROUND(CONFIG!B7*(B12/INPUT!B19)*10,0))</f>
        <v/>
      </c>
    </row>
    <row r="14" ht="28" customHeight="1">
      <c r="A14" s="25" t="inlineStr">
        <is>
          <t xml:space="preserve">  SEGMENT ANALYSIS - MODERATE DOWNTURN</t>
        </is>
      </c>
      <c r="B14" s="26" t="n"/>
      <c r="C14" s="26" t="n"/>
      <c r="D14" s="26" t="n"/>
      <c r="E14" s="26" t="n"/>
      <c r="F14" s="26" t="n"/>
      <c r="G14" s="26" t="n"/>
    </row>
    <row r="15" ht="32" customHeight="1">
      <c r="A15" s="19" t="inlineStr">
        <is>
          <t>Segment</t>
        </is>
      </c>
      <c r="B15" s="19" t="inlineStr">
        <is>
          <t>Revenue Decline</t>
        </is>
      </c>
      <c r="C15" s="19" t="inlineStr">
        <is>
          <t>Reduced Revenue</t>
        </is>
      </c>
      <c r="D15" s="19" t="inlineStr">
        <is>
          <t>Profit Impact</t>
        </is>
      </c>
      <c r="E15" s="19" t="inlineStr">
        <is>
          <t>Break-Even Cut %</t>
        </is>
      </c>
      <c r="F15" s="19" t="inlineStr">
        <is>
          <t>Vulnerability Score</t>
        </is>
      </c>
      <c r="G15" s="19" t="inlineStr">
        <is>
          <t>Recovery Months</t>
        </is>
      </c>
    </row>
    <row r="16">
      <c r="A16" s="27">
        <f>INPUT!A12</f>
        <v/>
      </c>
      <c r="B16" s="28">
        <f>IF(INPUT!A12="","",INPUT!B12*CONFIG!B4*(INPUT!F12/3))</f>
        <v/>
      </c>
      <c r="C16" s="28">
        <f>IF(INPUT!A12="","",INPUT!B12-B16)</f>
        <v/>
      </c>
      <c r="D16" s="28">
        <f>IF(INPUT!A12="","",-B16*INPUT!C12)</f>
        <v/>
      </c>
      <c r="E16" s="29">
        <f>IF(INPUT!A12="","",IF(INPUT!E12=0,0,MIN(1,-D16/INPUT!E12)))</f>
        <v/>
      </c>
      <c r="F16" s="30">
        <f>IF(INPUT!A12="","",MIN(10,INPUT!F12*2*CONFIG!B4/0.15))</f>
        <v/>
      </c>
      <c r="G16" s="31">
        <f>IF(INPUT!A12="","",ROUND(CONFIG!B7*(B16/INPUT!B12)*10,0))</f>
        <v/>
      </c>
    </row>
    <row r="17">
      <c r="A17" s="27">
        <f>INPUT!A13</f>
        <v/>
      </c>
      <c r="B17" s="28">
        <f>IF(INPUT!A13="","",INPUT!B13*CONFIG!B4*(INPUT!F13/3))</f>
        <v/>
      </c>
      <c r="C17" s="28">
        <f>IF(INPUT!A13="","",INPUT!B13-B17)</f>
        <v/>
      </c>
      <c r="D17" s="28">
        <f>IF(INPUT!A13="","",-B17*INPUT!C13)</f>
        <v/>
      </c>
      <c r="E17" s="29">
        <f>IF(INPUT!A13="","",IF(INPUT!E13=0,0,MIN(1,-D17/INPUT!E13)))</f>
        <v/>
      </c>
      <c r="F17" s="30">
        <f>IF(INPUT!A13="","",MIN(10,INPUT!F13*2*CONFIG!B4/0.15))</f>
        <v/>
      </c>
      <c r="G17" s="31">
        <f>IF(INPUT!A13="","",ROUND(CONFIG!B7*(B17/INPUT!B13)*10,0))</f>
        <v/>
      </c>
    </row>
    <row r="18">
      <c r="A18" s="27">
        <f>INPUT!A14</f>
        <v/>
      </c>
      <c r="B18" s="28">
        <f>IF(INPUT!A14="","",INPUT!B14*CONFIG!B4*(INPUT!F14/3))</f>
        <v/>
      </c>
      <c r="C18" s="28">
        <f>IF(INPUT!A14="","",INPUT!B14-B18)</f>
        <v/>
      </c>
      <c r="D18" s="28">
        <f>IF(INPUT!A14="","",-B18*INPUT!C14)</f>
        <v/>
      </c>
      <c r="E18" s="29">
        <f>IF(INPUT!A14="","",IF(INPUT!E14=0,0,MIN(1,-D18/INPUT!E14)))</f>
        <v/>
      </c>
      <c r="F18" s="30">
        <f>IF(INPUT!A14="","",MIN(10,INPUT!F14*2*CONFIG!B4/0.15))</f>
        <v/>
      </c>
      <c r="G18" s="31">
        <f>IF(INPUT!A14="","",ROUND(CONFIG!B7*(B18/INPUT!B14)*10,0))</f>
        <v/>
      </c>
    </row>
    <row r="19">
      <c r="A19" s="27">
        <f>INPUT!A15</f>
        <v/>
      </c>
      <c r="B19" s="28">
        <f>IF(INPUT!A15="","",INPUT!B15*CONFIG!B4*(INPUT!F15/3))</f>
        <v/>
      </c>
      <c r="C19" s="28">
        <f>IF(INPUT!A15="","",INPUT!B15-B19)</f>
        <v/>
      </c>
      <c r="D19" s="28">
        <f>IF(INPUT!A15="","",-B19*INPUT!C15)</f>
        <v/>
      </c>
      <c r="E19" s="29">
        <f>IF(INPUT!A15="","",IF(INPUT!E15=0,0,MIN(1,-D19/INPUT!E15)))</f>
        <v/>
      </c>
      <c r="F19" s="30">
        <f>IF(INPUT!A15="","",MIN(10,INPUT!F15*2*CONFIG!B4/0.15))</f>
        <v/>
      </c>
      <c r="G19" s="31">
        <f>IF(INPUT!A15="","",ROUND(CONFIG!B7*(B19/INPUT!B15)*10,0))</f>
        <v/>
      </c>
    </row>
    <row r="20">
      <c r="A20" s="27">
        <f>INPUT!A16</f>
        <v/>
      </c>
      <c r="B20" s="28">
        <f>IF(INPUT!A16="","",INPUT!B16*CONFIG!B4*(INPUT!F16/3))</f>
        <v/>
      </c>
      <c r="C20" s="28">
        <f>IF(INPUT!A16="","",INPUT!B16-B20)</f>
        <v/>
      </c>
      <c r="D20" s="28">
        <f>IF(INPUT!A16="","",-B20*INPUT!C16)</f>
        <v/>
      </c>
      <c r="E20" s="29">
        <f>IF(INPUT!A16="","",IF(INPUT!E16=0,0,MIN(1,-D20/INPUT!E16)))</f>
        <v/>
      </c>
      <c r="F20" s="30">
        <f>IF(INPUT!A16="","",MIN(10,INPUT!F16*2*CONFIG!B4/0.15))</f>
        <v/>
      </c>
      <c r="G20" s="31">
        <f>IF(INPUT!A16="","",ROUND(CONFIG!B7*(B20/INPUT!B16)*10,0))</f>
        <v/>
      </c>
    </row>
    <row r="21">
      <c r="A21" s="27">
        <f>INPUT!A17</f>
        <v/>
      </c>
      <c r="B21" s="28">
        <f>IF(INPUT!A17="","",INPUT!B17*CONFIG!B4*(INPUT!F17/3))</f>
        <v/>
      </c>
      <c r="C21" s="28">
        <f>IF(INPUT!A17="","",INPUT!B17-B21)</f>
        <v/>
      </c>
      <c r="D21" s="28">
        <f>IF(INPUT!A17="","",-B21*INPUT!C17)</f>
        <v/>
      </c>
      <c r="E21" s="29">
        <f>IF(INPUT!A17="","",IF(INPUT!E17=0,0,MIN(1,-D21/INPUT!E17)))</f>
        <v/>
      </c>
      <c r="F21" s="30">
        <f>IF(INPUT!A17="","",MIN(10,INPUT!F17*2*CONFIG!B4/0.15))</f>
        <v/>
      </c>
      <c r="G21" s="31">
        <f>IF(INPUT!A17="","",ROUND(CONFIG!B7*(B21/INPUT!B17)*10,0))</f>
        <v/>
      </c>
    </row>
    <row r="22">
      <c r="A22" s="27">
        <f>INPUT!A18</f>
        <v/>
      </c>
      <c r="B22" s="28">
        <f>IF(INPUT!A18="","",INPUT!B18*CONFIG!B4*(INPUT!F18/3))</f>
        <v/>
      </c>
      <c r="C22" s="28">
        <f>IF(INPUT!A18="","",INPUT!B18-B22)</f>
        <v/>
      </c>
      <c r="D22" s="28">
        <f>IF(INPUT!A18="","",-B22*INPUT!C18)</f>
        <v/>
      </c>
      <c r="E22" s="29">
        <f>IF(INPUT!A18="","",IF(INPUT!E18=0,0,MIN(1,-D22/INPUT!E18)))</f>
        <v/>
      </c>
      <c r="F22" s="30">
        <f>IF(INPUT!A18="","",MIN(10,INPUT!F18*2*CONFIG!B4/0.15))</f>
        <v/>
      </c>
      <c r="G22" s="31">
        <f>IF(INPUT!A18="","",ROUND(CONFIG!B7*(B22/INPUT!B18)*10,0))</f>
        <v/>
      </c>
    </row>
    <row r="23">
      <c r="A23" s="27">
        <f>INPUT!A19</f>
        <v/>
      </c>
      <c r="B23" s="28">
        <f>IF(INPUT!A19="","",INPUT!B19*CONFIG!B4*(INPUT!F19/3))</f>
        <v/>
      </c>
      <c r="C23" s="28">
        <f>IF(INPUT!A19="","",INPUT!B19-B23)</f>
        <v/>
      </c>
      <c r="D23" s="28">
        <f>IF(INPUT!A19="","",-B23*INPUT!C19)</f>
        <v/>
      </c>
      <c r="E23" s="29">
        <f>IF(INPUT!A19="","",IF(INPUT!E19=0,0,MIN(1,-D23/INPUT!E19)))</f>
        <v/>
      </c>
      <c r="F23" s="30">
        <f>IF(INPUT!A19="","",MIN(10,INPUT!F19*2*CONFIG!B4/0.15))</f>
        <v/>
      </c>
      <c r="G23" s="31">
        <f>IF(INPUT!A19="","",ROUND(CONFIG!B7*(B23/INPUT!B19)*10,0))</f>
        <v/>
      </c>
    </row>
    <row r="25" ht="28" customHeight="1">
      <c r="A25" s="32" t="inlineStr">
        <is>
          <t xml:space="preserve">  SEGMENT ANALYSIS - SEVERE DOWNTURN</t>
        </is>
      </c>
      <c r="B25" s="33" t="n"/>
      <c r="C25" s="33" t="n"/>
      <c r="D25" s="33" t="n"/>
      <c r="E25" s="33" t="n"/>
      <c r="F25" s="33" t="n"/>
      <c r="G25" s="33" t="n"/>
    </row>
    <row r="26" ht="32" customHeight="1">
      <c r="A26" s="19" t="inlineStr">
        <is>
          <t>Segment</t>
        </is>
      </c>
      <c r="B26" s="19" t="inlineStr">
        <is>
          <t>Revenue Decline</t>
        </is>
      </c>
      <c r="C26" s="19" t="inlineStr">
        <is>
          <t>Reduced Revenue</t>
        </is>
      </c>
      <c r="D26" s="19" t="inlineStr">
        <is>
          <t>Profit Impact</t>
        </is>
      </c>
      <c r="E26" s="19" t="inlineStr">
        <is>
          <t>Break-Even Cut %</t>
        </is>
      </c>
      <c r="F26" s="19" t="inlineStr">
        <is>
          <t>Vulnerability Score</t>
        </is>
      </c>
      <c r="G26" s="19" t="inlineStr">
        <is>
          <t>Recovery Months</t>
        </is>
      </c>
    </row>
    <row r="27">
      <c r="A27" s="27">
        <f>INPUT!A12</f>
        <v/>
      </c>
      <c r="B27" s="28">
        <f>IF(INPUT!A12="","",INPUT!B12*CONFIG!B5*(INPUT!F12/3))</f>
        <v/>
      </c>
      <c r="C27" s="28">
        <f>IF(INPUT!A12="","",INPUT!B12-B27)</f>
        <v/>
      </c>
      <c r="D27" s="28">
        <f>IF(INPUT!A12="","",-B27*INPUT!C12)</f>
        <v/>
      </c>
      <c r="E27" s="29">
        <f>IF(INPUT!A12="","",IF(INPUT!E12=0,0,MIN(1,-D27/INPUT!E12)))</f>
        <v/>
      </c>
      <c r="F27" s="30">
        <f>IF(INPUT!A12="","",MIN(10,INPUT!F12*2*CONFIG!B5/0.15))</f>
        <v/>
      </c>
      <c r="G27" s="31">
        <f>IF(INPUT!A12="","",ROUND(CONFIG!B7*(B27/INPUT!B12)*10,0))</f>
        <v/>
      </c>
    </row>
    <row r="28">
      <c r="A28" s="27">
        <f>INPUT!A13</f>
        <v/>
      </c>
      <c r="B28" s="28">
        <f>IF(INPUT!A13="","",INPUT!B13*CONFIG!B5*(INPUT!F13/3))</f>
        <v/>
      </c>
      <c r="C28" s="28">
        <f>IF(INPUT!A13="","",INPUT!B13-B28)</f>
        <v/>
      </c>
      <c r="D28" s="28">
        <f>IF(INPUT!A13="","",-B28*INPUT!C13)</f>
        <v/>
      </c>
      <c r="E28" s="29">
        <f>IF(INPUT!A13="","",IF(INPUT!E13=0,0,MIN(1,-D28/INPUT!E13)))</f>
        <v/>
      </c>
      <c r="F28" s="30">
        <f>IF(INPUT!A13="","",MIN(10,INPUT!F13*2*CONFIG!B5/0.15))</f>
        <v/>
      </c>
      <c r="G28" s="31">
        <f>IF(INPUT!A13="","",ROUND(CONFIG!B7*(B28/INPUT!B13)*10,0))</f>
        <v/>
      </c>
    </row>
    <row r="29">
      <c r="A29" s="27">
        <f>INPUT!A14</f>
        <v/>
      </c>
      <c r="B29" s="28">
        <f>IF(INPUT!A14="","",INPUT!B14*CONFIG!B5*(INPUT!F14/3))</f>
        <v/>
      </c>
      <c r="C29" s="28">
        <f>IF(INPUT!A14="","",INPUT!B14-B29)</f>
        <v/>
      </c>
      <c r="D29" s="28">
        <f>IF(INPUT!A14="","",-B29*INPUT!C14)</f>
        <v/>
      </c>
      <c r="E29" s="29">
        <f>IF(INPUT!A14="","",IF(INPUT!E14=0,0,MIN(1,-D29/INPUT!E14)))</f>
        <v/>
      </c>
      <c r="F29" s="30">
        <f>IF(INPUT!A14="","",MIN(10,INPUT!F14*2*CONFIG!B5/0.15))</f>
        <v/>
      </c>
      <c r="G29" s="31">
        <f>IF(INPUT!A14="","",ROUND(CONFIG!B7*(B29/INPUT!B14)*10,0))</f>
        <v/>
      </c>
    </row>
    <row r="30">
      <c r="A30" s="27">
        <f>INPUT!A15</f>
        <v/>
      </c>
      <c r="B30" s="28">
        <f>IF(INPUT!A15="","",INPUT!B15*CONFIG!B5*(INPUT!F15/3))</f>
        <v/>
      </c>
      <c r="C30" s="28">
        <f>IF(INPUT!A15="","",INPUT!B15-B30)</f>
        <v/>
      </c>
      <c r="D30" s="28">
        <f>IF(INPUT!A15="","",-B30*INPUT!C15)</f>
        <v/>
      </c>
      <c r="E30" s="29">
        <f>IF(INPUT!A15="","",IF(INPUT!E15=0,0,MIN(1,-D30/INPUT!E15)))</f>
        <v/>
      </c>
      <c r="F30" s="30">
        <f>IF(INPUT!A15="","",MIN(10,INPUT!F15*2*CONFIG!B5/0.15))</f>
        <v/>
      </c>
      <c r="G30" s="31">
        <f>IF(INPUT!A15="","",ROUND(CONFIG!B7*(B30/INPUT!B15)*10,0))</f>
        <v/>
      </c>
    </row>
    <row r="31">
      <c r="A31" s="27">
        <f>INPUT!A16</f>
        <v/>
      </c>
      <c r="B31" s="28">
        <f>IF(INPUT!A16="","",INPUT!B16*CONFIG!B5*(INPUT!F16/3))</f>
        <v/>
      </c>
      <c r="C31" s="28">
        <f>IF(INPUT!A16="","",INPUT!B16-B31)</f>
        <v/>
      </c>
      <c r="D31" s="28">
        <f>IF(INPUT!A16="","",-B31*INPUT!C16)</f>
        <v/>
      </c>
      <c r="E31" s="29">
        <f>IF(INPUT!A16="","",IF(INPUT!E16=0,0,MIN(1,-D31/INPUT!E16)))</f>
        <v/>
      </c>
      <c r="F31" s="30">
        <f>IF(INPUT!A16="","",MIN(10,INPUT!F16*2*CONFIG!B5/0.15))</f>
        <v/>
      </c>
      <c r="G31" s="31">
        <f>IF(INPUT!A16="","",ROUND(CONFIG!B7*(B31/INPUT!B16)*10,0))</f>
        <v/>
      </c>
    </row>
    <row r="32">
      <c r="A32" s="27">
        <f>INPUT!A17</f>
        <v/>
      </c>
      <c r="B32" s="28">
        <f>IF(INPUT!A17="","",INPUT!B17*CONFIG!B5*(INPUT!F17/3))</f>
        <v/>
      </c>
      <c r="C32" s="28">
        <f>IF(INPUT!A17="","",INPUT!B17-B32)</f>
        <v/>
      </c>
      <c r="D32" s="28">
        <f>IF(INPUT!A17="","",-B32*INPUT!C17)</f>
        <v/>
      </c>
      <c r="E32" s="29">
        <f>IF(INPUT!A17="","",IF(INPUT!E17=0,0,MIN(1,-D32/INPUT!E17)))</f>
        <v/>
      </c>
      <c r="F32" s="30">
        <f>IF(INPUT!A17="","",MIN(10,INPUT!F17*2*CONFIG!B5/0.15))</f>
        <v/>
      </c>
      <c r="G32" s="31">
        <f>IF(INPUT!A17="","",ROUND(CONFIG!B7*(B32/INPUT!B17)*10,0))</f>
        <v/>
      </c>
    </row>
    <row r="33">
      <c r="A33" s="27">
        <f>INPUT!A18</f>
        <v/>
      </c>
      <c r="B33" s="28">
        <f>IF(INPUT!A18="","",INPUT!B18*CONFIG!B5*(INPUT!F18/3))</f>
        <v/>
      </c>
      <c r="C33" s="28">
        <f>IF(INPUT!A18="","",INPUT!B18-B33)</f>
        <v/>
      </c>
      <c r="D33" s="28">
        <f>IF(INPUT!A18="","",-B33*INPUT!C18)</f>
        <v/>
      </c>
      <c r="E33" s="29">
        <f>IF(INPUT!A18="","",IF(INPUT!E18=0,0,MIN(1,-D33/INPUT!E18)))</f>
        <v/>
      </c>
      <c r="F33" s="30">
        <f>IF(INPUT!A18="","",MIN(10,INPUT!F18*2*CONFIG!B5/0.15))</f>
        <v/>
      </c>
      <c r="G33" s="31">
        <f>IF(INPUT!A18="","",ROUND(CONFIG!B7*(B33/INPUT!B18)*10,0))</f>
        <v/>
      </c>
    </row>
    <row r="34">
      <c r="A34" s="27">
        <f>INPUT!A19</f>
        <v/>
      </c>
      <c r="B34" s="28">
        <f>IF(INPUT!A19="","",INPUT!B19*CONFIG!B5*(INPUT!F19/3))</f>
        <v/>
      </c>
      <c r="C34" s="28">
        <f>IF(INPUT!A19="","",INPUT!B19-B34)</f>
        <v/>
      </c>
      <c r="D34" s="28">
        <f>IF(INPUT!A19="","",-B34*INPUT!C19)</f>
        <v/>
      </c>
      <c r="E34" s="29">
        <f>IF(INPUT!A19="","",IF(INPUT!E19=0,0,MIN(1,-D34/INPUT!E19)))</f>
        <v/>
      </c>
      <c r="F34" s="30">
        <f>IF(INPUT!A19="","",MIN(10,INPUT!F19*2*CONFIG!B5/0.15))</f>
        <v/>
      </c>
      <c r="G34" s="31">
        <f>IF(INPUT!A19="","",ROUND(CONFIG!B7*(B34/INPUT!B19)*10,0))</f>
        <v/>
      </c>
    </row>
    <row r="36" ht="28" customHeight="1">
      <c r="A36" s="34" t="inlineStr">
        <is>
          <t xml:space="preserve">  COMPANY-LEVEL SUMMARY</t>
        </is>
      </c>
      <c r="B36" s="35" t="n"/>
      <c r="C36" s="35" t="n"/>
      <c r="D36" s="35" t="n"/>
      <c r="E36" s="35" t="n"/>
      <c r="F36" s="35" t="n"/>
      <c r="G36" s="35" t="n"/>
    </row>
    <row r="38" ht="28" customHeight="1">
      <c r="A38" s="36" t="inlineStr">
        <is>
          <t>Total Annual Revenue</t>
        </is>
      </c>
      <c r="B38" s="37">
        <f>SUM(INPUT!B12:B19)</f>
        <v/>
      </c>
    </row>
    <row r="39" ht="28" customHeight="1">
      <c r="A39" s="36" t="inlineStr">
        <is>
          <t>Monthly Total Burn</t>
        </is>
      </c>
      <c r="B39" s="37">
        <f>INPUT!B5+INPUT!B6+INPUT!B7</f>
        <v/>
      </c>
    </row>
    <row r="40" ht="28" customHeight="1">
      <c r="A40" s="36" t="inlineStr">
        <is>
          <t>Monthly Revenue</t>
        </is>
      </c>
      <c r="B40" s="37">
        <f>B38/12</f>
        <v/>
      </c>
    </row>
    <row r="42" ht="28" customHeight="1">
      <c r="A42" s="36" t="inlineStr">
        <is>
          <t>Mild: Total Revenue Loss</t>
        </is>
      </c>
      <c r="B42" s="37">
        <f>SUM(B5:B12)</f>
        <v/>
      </c>
    </row>
    <row r="43" ht="28" customHeight="1">
      <c r="A43" s="36" t="inlineStr">
        <is>
          <t>Mild: Monthly Revenue Loss</t>
        </is>
      </c>
      <c r="B43" s="37">
        <f>B42/12</f>
        <v/>
      </c>
    </row>
    <row r="44" ht="28" customHeight="1">
      <c r="A44" s="36" t="inlineStr">
        <is>
          <t>Mild: Net Monthly Cash Flow</t>
        </is>
      </c>
      <c r="B44" s="37">
        <f>(B40-B43)-B39</f>
        <v/>
      </c>
    </row>
    <row r="45" ht="28" customHeight="1">
      <c r="A45" s="36" t="inlineStr">
        <is>
          <t>Mild: Survival Months</t>
        </is>
      </c>
      <c r="B45" s="38">
        <f>IF(B44&gt;=0,"Unlimited",ROUND((INPUT!B4+INPUT!B8)/-B44,1))</f>
        <v/>
      </c>
    </row>
    <row r="46" ht="28" customHeight="1">
      <c r="A46" s="36" t="inlineStr">
        <is>
          <t>Mild: Break-Even Cut Needed</t>
        </is>
      </c>
      <c r="B46" s="39">
        <f>IF(B44&gt;=0,0,MIN(1,-B44/INPUT!B6))</f>
        <v/>
      </c>
    </row>
    <row r="47" ht="28" customHeight="1">
      <c r="A47" s="36" t="inlineStr">
        <is>
          <t>Mild: Max Recovery Months</t>
        </is>
      </c>
      <c r="B47" s="40">
        <f>MAX(G5:G12)</f>
        <v/>
      </c>
    </row>
    <row r="49" ht="28" customHeight="1">
      <c r="A49" s="36" t="inlineStr">
        <is>
          <t>Moderate: Total Revenue Loss</t>
        </is>
      </c>
      <c r="B49" s="37">
        <f>SUM(B16:B23)</f>
        <v/>
      </c>
    </row>
    <row r="50" ht="28" customHeight="1">
      <c r="A50" s="36" t="inlineStr">
        <is>
          <t>Moderate: Monthly Revenue Loss</t>
        </is>
      </c>
      <c r="B50" s="37">
        <f>B49/12</f>
        <v/>
      </c>
    </row>
    <row r="51" ht="28" customHeight="1">
      <c r="A51" s="36" t="inlineStr">
        <is>
          <t>Moderate: Net Monthly Cash Flow</t>
        </is>
      </c>
      <c r="B51" s="37">
        <f>(B40-B50)-B39</f>
        <v/>
      </c>
    </row>
    <row r="52" ht="28" customHeight="1">
      <c r="A52" s="36" t="inlineStr">
        <is>
          <t>Moderate: Survival Months</t>
        </is>
      </c>
      <c r="B52" s="38">
        <f>IF(B51&gt;=0,"Unlimited",ROUND((INPUT!B4+INPUT!B8)/-B51,1))</f>
        <v/>
      </c>
    </row>
    <row r="53" ht="28" customHeight="1">
      <c r="A53" s="36" t="inlineStr">
        <is>
          <t>Moderate: Break-Even Cut Needed</t>
        </is>
      </c>
      <c r="B53" s="39">
        <f>IF(B51&gt;=0,0,MIN(1,-B51/INPUT!B6))</f>
        <v/>
      </c>
    </row>
    <row r="54" ht="28" customHeight="1">
      <c r="A54" s="36" t="inlineStr">
        <is>
          <t>Moderate: Max Recovery Months</t>
        </is>
      </c>
      <c r="B54" s="40">
        <f>MAX(G16:G23)</f>
        <v/>
      </c>
    </row>
    <row r="56" ht="28" customHeight="1">
      <c r="A56" s="36" t="inlineStr">
        <is>
          <t>Severe: Total Revenue Loss</t>
        </is>
      </c>
      <c r="B56" s="37">
        <f>SUM(B27:B34)</f>
        <v/>
      </c>
    </row>
    <row r="57" ht="28" customHeight="1">
      <c r="A57" s="36" t="inlineStr">
        <is>
          <t>Severe: Monthly Revenue Loss</t>
        </is>
      </c>
      <c r="B57" s="37">
        <f>B56/12</f>
        <v/>
      </c>
    </row>
    <row r="58" ht="28" customHeight="1">
      <c r="A58" s="36" t="inlineStr">
        <is>
          <t>Severe: Net Monthly Cash Flow</t>
        </is>
      </c>
      <c r="B58" s="37">
        <f>(B40-B57)-B39</f>
        <v/>
      </c>
    </row>
    <row r="59" ht="28" customHeight="1">
      <c r="A59" s="36" t="inlineStr">
        <is>
          <t>Severe: Survival Months</t>
        </is>
      </c>
      <c r="B59" s="38">
        <f>IF(B58&gt;=0,"Unlimited",ROUND((INPUT!B4+INPUT!B8)/-B58,1))</f>
        <v/>
      </c>
    </row>
    <row r="60" ht="28" customHeight="1">
      <c r="A60" s="36" t="inlineStr">
        <is>
          <t>Severe: Break-Even Cut Needed</t>
        </is>
      </c>
      <c r="B60" s="39">
        <f>IF(B58&gt;=0,0,MIN(1,-B58/INPUT!B6))</f>
        <v/>
      </c>
    </row>
    <row r="61" ht="28" customHeight="1">
      <c r="A61" s="36" t="inlineStr">
        <is>
          <t>Severe: Max Recovery Months</t>
        </is>
      </c>
      <c r="B61" s="40">
        <f>MAX(G27:G34)</f>
        <v/>
      </c>
    </row>
    <row r="63" ht="28" customHeight="1">
      <c r="A63" s="36" t="inlineStr">
        <is>
          <t>Overall Risk Rating</t>
        </is>
      </c>
      <c r="B63" s="41">
        <f>IF(B59="Unlimited","LOW",IF(B59&gt;=CONFIG!B10,"MEDIUM",IF(B59&gt;=3,"HIGH","CRITICAL")))</f>
        <v/>
      </c>
    </row>
  </sheetData>
  <mergeCells count="5">
    <mergeCell ref="A36:G36"/>
    <mergeCell ref="A14:G14"/>
    <mergeCell ref="A1:G1"/>
    <mergeCell ref="A3:G3"/>
    <mergeCell ref="A25:G25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32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18" customWidth="1" min="3" max="3"/>
    <col width="18" customWidth="1" min="4" max="4"/>
    <col width="18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42" t="inlineStr">
        <is>
          <t>MARKET DOWNTURN IMPACT ANALYSIS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15" t="inlineStr">
        <is>
          <t xml:space="preserve">  COMPANY BASELINE</t>
        </is>
      </c>
      <c r="B4" s="16" t="n"/>
      <c r="C4" s="16" t="n"/>
      <c r="D4" s="16" t="n"/>
      <c r="E4" s="16" t="n"/>
    </row>
    <row r="5" ht="32" customHeight="1">
      <c r="A5" s="17" t="inlineStr">
        <is>
          <t>Total Annual Revenue</t>
        </is>
      </c>
      <c r="B5" s="43">
        <f>LOGIC!B38</f>
        <v/>
      </c>
    </row>
    <row r="6" ht="32" customHeight="1">
      <c r="A6" s="17" t="inlineStr">
        <is>
          <t>Monthly Burn Rate</t>
        </is>
      </c>
      <c r="B6" s="43">
        <f>LOGIC!B39</f>
        <v/>
      </c>
    </row>
    <row r="7" ht="32" customHeight="1">
      <c r="A7" s="17" t="inlineStr">
        <is>
          <t>Monthly Revenue</t>
        </is>
      </c>
      <c r="B7" s="43">
        <f>LOGIC!B40</f>
        <v/>
      </c>
    </row>
    <row r="8" ht="32" customHeight="1">
      <c r="A8" s="17" t="inlineStr">
        <is>
          <t>Cash + Credit Available</t>
        </is>
      </c>
      <c r="B8" s="43">
        <f>INPUT!B4+INPUT!B8</f>
        <v/>
      </c>
    </row>
    <row r="10" ht="28" customHeight="1">
      <c r="A10" s="34" t="inlineStr">
        <is>
          <t xml:space="preserve">  SCENARIO COMPARISON</t>
        </is>
      </c>
      <c r="B10" s="35" t="n"/>
      <c r="C10" s="35" t="n"/>
      <c r="D10" s="35" t="n"/>
      <c r="E10" s="35" t="n"/>
    </row>
    <row r="11" ht="32" customHeight="1">
      <c r="A11" s="19" t="inlineStr">
        <is>
          <t>Metric</t>
        </is>
      </c>
      <c r="B11" s="19" t="inlineStr">
        <is>
          <t>Mild (15%)</t>
        </is>
      </c>
      <c r="C11" s="19" t="inlineStr">
        <is>
          <t>Moderate (30%)</t>
        </is>
      </c>
      <c r="D11" s="19" t="inlineStr">
        <is>
          <t>Severe (50%)</t>
        </is>
      </c>
    </row>
    <row r="12">
      <c r="A12" s="17" t="inlineStr">
        <is>
          <t>Annual Revenue Loss</t>
        </is>
      </c>
      <c r="B12" s="44">
        <f>LOGIC!B42</f>
        <v/>
      </c>
      <c r="C12" s="45">
        <f>LOGIC!B49</f>
        <v/>
      </c>
      <c r="D12" s="46">
        <f>LOGIC!B56</f>
        <v/>
      </c>
    </row>
    <row r="13">
      <c r="A13" s="17" t="inlineStr">
        <is>
          <t>Monthly Cash Flow</t>
        </is>
      </c>
      <c r="B13" s="44">
        <f>LOGIC!B44</f>
        <v/>
      </c>
      <c r="C13" s="45">
        <f>LOGIC!B51</f>
        <v/>
      </c>
      <c r="D13" s="46">
        <f>LOGIC!B58</f>
        <v/>
      </c>
    </row>
    <row r="14">
      <c r="A14" s="17" t="inlineStr">
        <is>
          <t>Survival Months</t>
        </is>
      </c>
      <c r="B14" s="47">
        <f>LOGIC!B45</f>
        <v/>
      </c>
      <c r="C14" s="48">
        <f>LOGIC!B52</f>
        <v/>
      </c>
      <c r="D14" s="49">
        <f>LOGIC!B59</f>
        <v/>
      </c>
    </row>
    <row r="15">
      <c r="A15" s="17" t="inlineStr">
        <is>
          <t>Cost Cut Needed</t>
        </is>
      </c>
      <c r="B15" s="50">
        <f>LOGIC!B46</f>
        <v/>
      </c>
      <c r="C15" s="51">
        <f>LOGIC!B53</f>
        <v/>
      </c>
      <c r="D15" s="52">
        <f>LOGIC!B60</f>
        <v/>
      </c>
    </row>
    <row r="16">
      <c r="A16" s="17" t="inlineStr">
        <is>
          <t>Recovery Timeline</t>
        </is>
      </c>
      <c r="B16" s="53">
        <f>LOGIC!B47</f>
        <v/>
      </c>
      <c r="C16" s="54">
        <f>LOGIC!B54</f>
        <v/>
      </c>
      <c r="D16" s="55">
        <f>LOGIC!B61</f>
        <v/>
      </c>
    </row>
    <row r="18" ht="28" customHeight="1">
      <c r="A18" s="32" t="inlineStr">
        <is>
          <t xml:space="preserve">  OVERALL RISK ASSESSMENT</t>
        </is>
      </c>
      <c r="B18" s="33" t="n"/>
      <c r="C18" s="33" t="n"/>
      <c r="D18" s="33" t="n"/>
      <c r="E18" s="33" t="n"/>
    </row>
    <row r="19" ht="32" customHeight="1">
      <c r="A19" s="17" t="inlineStr">
        <is>
          <t>Overall Risk Rating</t>
        </is>
      </c>
      <c r="B19" s="56">
        <f>LOGIC!B63</f>
        <v/>
      </c>
    </row>
    <row r="21" ht="28" customHeight="1">
      <c r="A21" s="15" t="inlineStr">
        <is>
          <t xml:space="preserve">  SEGMENT VULNERABILITY (SEVERE SCENARIO)</t>
        </is>
      </c>
      <c r="B21" s="16" t="n"/>
      <c r="C21" s="16" t="n"/>
      <c r="D21" s="16" t="n"/>
      <c r="E21" s="16" t="n"/>
    </row>
    <row r="22" ht="32" customHeight="1">
      <c r="A22" s="19" t="inlineStr">
        <is>
          <t>Segment</t>
        </is>
      </c>
      <c r="B22" s="19" t="inlineStr">
        <is>
          <t>Revenue Loss</t>
        </is>
      </c>
      <c r="C22" s="19" t="inlineStr">
        <is>
          <t>Vulnerability</t>
        </is>
      </c>
      <c r="D22" s="19" t="inlineStr">
        <is>
          <t>Cost Cut Needed</t>
        </is>
      </c>
      <c r="E22" s="19" t="inlineStr">
        <is>
          <t>Recovery</t>
        </is>
      </c>
    </row>
    <row r="23">
      <c r="A23" s="57">
        <f>LOGIC!A27</f>
        <v/>
      </c>
      <c r="B23" s="58">
        <f>LOGIC!B27</f>
        <v/>
      </c>
      <c r="C23" s="59">
        <f>LOGIC!F27</f>
        <v/>
      </c>
      <c r="D23" s="60">
        <f>LOGIC!E27</f>
        <v/>
      </c>
      <c r="E23" s="61">
        <f>LOGIC!G27</f>
        <v/>
      </c>
    </row>
    <row r="24">
      <c r="A24" s="57">
        <f>LOGIC!A28</f>
        <v/>
      </c>
      <c r="B24" s="58">
        <f>LOGIC!B28</f>
        <v/>
      </c>
      <c r="C24" s="59">
        <f>LOGIC!F28</f>
        <v/>
      </c>
      <c r="D24" s="60">
        <f>LOGIC!E28</f>
        <v/>
      </c>
      <c r="E24" s="61">
        <f>LOGIC!G28</f>
        <v/>
      </c>
    </row>
    <row r="25">
      <c r="A25" s="57">
        <f>LOGIC!A29</f>
        <v/>
      </c>
      <c r="B25" s="58">
        <f>LOGIC!B29</f>
        <v/>
      </c>
      <c r="C25" s="59">
        <f>LOGIC!F29</f>
        <v/>
      </c>
      <c r="D25" s="60">
        <f>LOGIC!E29</f>
        <v/>
      </c>
      <c r="E25" s="61">
        <f>LOGIC!G29</f>
        <v/>
      </c>
    </row>
    <row r="26">
      <c r="A26" s="57">
        <f>LOGIC!A30</f>
        <v/>
      </c>
      <c r="B26" s="58">
        <f>LOGIC!B30</f>
        <v/>
      </c>
      <c r="C26" s="59">
        <f>LOGIC!F30</f>
        <v/>
      </c>
      <c r="D26" s="60">
        <f>LOGIC!E30</f>
        <v/>
      </c>
      <c r="E26" s="61">
        <f>LOGIC!G30</f>
        <v/>
      </c>
    </row>
    <row r="27">
      <c r="A27" s="57">
        <f>LOGIC!A31</f>
        <v/>
      </c>
      <c r="B27" s="58">
        <f>LOGIC!B31</f>
        <v/>
      </c>
      <c r="C27" s="59">
        <f>LOGIC!F31</f>
        <v/>
      </c>
      <c r="D27" s="60">
        <f>LOGIC!E31</f>
        <v/>
      </c>
      <c r="E27" s="61">
        <f>LOGIC!G31</f>
        <v/>
      </c>
    </row>
    <row r="28">
      <c r="A28" s="57">
        <f>LOGIC!A32</f>
        <v/>
      </c>
      <c r="B28" s="58">
        <f>LOGIC!B32</f>
        <v/>
      </c>
      <c r="C28" s="59">
        <f>LOGIC!F32</f>
        <v/>
      </c>
      <c r="D28" s="60">
        <f>LOGIC!E32</f>
        <v/>
      </c>
      <c r="E28" s="61">
        <f>LOGIC!G32</f>
        <v/>
      </c>
    </row>
    <row r="29">
      <c r="A29" s="57">
        <f>LOGIC!A33</f>
        <v/>
      </c>
      <c r="B29" s="58">
        <f>LOGIC!B33</f>
        <v/>
      </c>
      <c r="C29" s="59">
        <f>LOGIC!F33</f>
        <v/>
      </c>
      <c r="D29" s="60">
        <f>LOGIC!E33</f>
        <v/>
      </c>
      <c r="E29" s="61">
        <f>LOGIC!G33</f>
        <v/>
      </c>
    </row>
    <row r="30">
      <c r="A30" s="57">
        <f>LOGIC!A34</f>
        <v/>
      </c>
      <c r="B30" s="58">
        <f>LOGIC!B34</f>
        <v/>
      </c>
      <c r="C30" s="59">
        <f>LOGIC!F34</f>
        <v/>
      </c>
      <c r="D30" s="60">
        <f>LOGIC!E34</f>
        <v/>
      </c>
      <c r="E30" s="61">
        <f>LOGIC!G34</f>
        <v/>
      </c>
    </row>
    <row r="32" ht="24" customHeight="1">
      <c r="A32" s="62" t="inlineStr">
        <is>
          <t>RangeLead.com  |  Premium B2B Lead Data  |  Free Download — rangelead.com/free-tools</t>
        </is>
      </c>
    </row>
  </sheetData>
  <mergeCells count="7">
    <mergeCell ref="A21:E21"/>
    <mergeCell ref="A4:E4"/>
    <mergeCell ref="A2:E2"/>
    <mergeCell ref="A10:E10"/>
    <mergeCell ref="A1:E1"/>
    <mergeCell ref="A32:E32"/>
    <mergeCell ref="A18:E18"/>
  </mergeCells>
  <conditionalFormatting sqref="B14:D14">
    <cfRule type="cellIs" priority="1" operator="greaterThanOrEqual" dxfId="0">
      <formula>12</formula>
    </cfRule>
    <cfRule type="cellIs" priority="2" operator="between" dxfId="1">
      <formula>6</formula>
      <formula>11.999</formula>
    </cfRule>
    <cfRule type="cellIs" priority="3" operator="lessThan" dxfId="2">
      <formula>6</formula>
    </cfRule>
  </conditionalFormatting>
  <conditionalFormatting sqref="B19">
    <cfRule type="cellIs" priority="4" operator="equal" dxfId="0">
      <formula>"LOW"</formula>
    </cfRule>
    <cfRule type="cellIs" priority="5" operator="equal" dxfId="1">
      <formula>"MEDIUM"</formula>
    </cfRule>
    <cfRule type="cellIs" priority="6" operator="equal" dxfId="2">
      <formula>"HIGH"</formula>
    </cfRule>
    <cfRule type="cellIs" priority="7" operator="equal" dxfId="2">
      <formula>"CRITICAL"</formula>
    </cfRule>
  </conditionalFormatting>
  <conditionalFormatting sqref="C23:C30">
    <cfRule type="cellIs" priority="8" operator="greaterThanOrEqual" dxfId="0">
      <formula>3</formula>
    </cfRule>
    <cfRule type="cellIs" priority="9" operator="between" dxfId="1">
      <formula>6</formula>
      <formula>2.999</formula>
    </cfRule>
    <cfRule type="cellIs" priority="10" operator="lessThan" dxfId="2">
      <formula>6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2026-02-10T15:45:43Z</dcterms:created>
  <dcterms:modified xmlns:dcterms="http://purl.org/dc/terms/" xmlns:xsi="http://www.w3.org/2001/XMLSchema-instance" xsi:type="dcterms:W3CDTF">2026-02-10T15:45:43Z</dcterms:modified>
</cp:coreProperties>
</file>