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&quot;$&quot;#,##0"/>
    <numFmt numFmtId="166" formatCode="+0.0%;-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DC2626"/>
        <bgColor rgb="00DC2626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5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6" fillId="10" borderId="1" applyAlignment="1" pivotButton="0" quotePrefix="0" xfId="0">
      <alignment horizontal="left" vertical="center"/>
    </xf>
    <xf numFmtId="165" fontId="7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10" fontId="7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0" fontId="5" fillId="11" borderId="1" applyAlignment="1" pivotButton="0" quotePrefix="0" xfId="0">
      <alignment horizontal="left" vertical="center"/>
    </xf>
    <xf numFmtId="0" fontId="0" fillId="11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166" fontId="10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4" fontId="12" fillId="12" borderId="1" applyAlignment="1" pivotButton="0" quotePrefix="0" xfId="0">
      <alignment horizontal="center" vertical="center"/>
    </xf>
    <xf numFmtId="166" fontId="12" fillId="12" borderId="1" applyAlignment="1" pivotButton="0" quotePrefix="0" xfId="0">
      <alignment horizontal="center" vertical="center"/>
    </xf>
    <xf numFmtId="3" fontId="12" fillId="12" borderId="1" applyAlignment="1" pivotButton="0" quotePrefix="0" xfId="0">
      <alignment horizontal="center" vertical="center"/>
    </xf>
    <xf numFmtId="0" fontId="12" fillId="12" borderId="1" applyAlignment="1" pivotButton="0" quotePrefix="0" xfId="0">
      <alignment horizontal="center" vertical="center"/>
    </xf>
    <xf numFmtId="0" fontId="13" fillId="12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/>
    </xf>
    <xf numFmtId="164" fontId="10" fillId="7" borderId="1" applyAlignment="1" pivotButton="0" quotePrefix="0" xfId="0">
      <alignment horizontal="center" vertical="center"/>
    </xf>
    <xf numFmtId="166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9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RISK - MARGIN EROSION TRACKER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Track gross and operating margins over 12 months to detect erosion patterns. Identify contributing cost factors, project future margins, and set intervention triggers.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Monthly revenue for 12 months</t>
        </is>
      </c>
    </row>
    <row r="9" ht="22" customHeight="1">
      <c r="A9" s="6" t="inlineStr">
        <is>
          <t xml:space="preserve">  • Monthly COGS for 12 months</t>
        </is>
      </c>
    </row>
    <row r="10" ht="22" customHeight="1">
      <c r="A10" s="6" t="inlineStr">
        <is>
          <t xml:space="preserve">  • Monthly cost categories (5 categories) for 12 months</t>
        </is>
      </c>
    </row>
    <row r="11" ht="22" customHeight="1">
      <c r="A11" s="6" t="inlineStr">
        <is>
          <t xml:space="preserve">  • Prior year average margins for comparison</t>
        </is>
      </c>
    </row>
    <row r="13">
      <c r="A13" s="5" t="inlineStr">
        <is>
          <t>OUTPUTS (OUTPUT sheet)</t>
        </is>
      </c>
    </row>
    <row r="14" ht="22" customHeight="1">
      <c r="A14" s="6" t="inlineStr">
        <is>
          <t xml:space="preserve">  • Gross and operating margin trends</t>
        </is>
      </c>
    </row>
    <row r="15" ht="22" customHeight="1">
      <c r="A15" s="6" t="inlineStr">
        <is>
          <t xml:space="preserve">  • Month-over-month erosion rates</t>
        </is>
      </c>
    </row>
    <row r="16" ht="22" customHeight="1">
      <c r="A16" s="6" t="inlineStr">
        <is>
          <t xml:space="preserve">  • Contributing cost factor analysis</t>
        </is>
      </c>
    </row>
    <row r="17" ht="22" customHeight="1">
      <c r="A17" s="6" t="inlineStr">
        <is>
          <t xml:space="preserve">  • Projected margin (3-month forward)</t>
        </is>
      </c>
    </row>
    <row r="18" ht="22" customHeight="1">
      <c r="A18" s="6" t="inlineStr">
        <is>
          <t xml:space="preserve">  • Intervention triggers and alerts</t>
        </is>
      </c>
    </row>
    <row r="19" ht="22" customHeight="1">
      <c r="A19" s="6" t="inlineStr">
        <is>
          <t xml:space="preserve">  • Margin health scorecard</t>
        </is>
      </c>
    </row>
    <row r="21">
      <c r="A21" s="5" t="inlineStr">
        <is>
          <t>DO NOT EDIT</t>
        </is>
      </c>
    </row>
    <row r="22" ht="22" customHeight="1">
      <c r="A22" s="6" t="inlineStr">
        <is>
          <t xml:space="preserve">  • LOGIC sheet — contains all calculations</t>
        </is>
      </c>
    </row>
    <row r="23" ht="22" customHeight="1">
      <c r="A23" s="6" t="inlineStr">
        <is>
          <t xml:space="preserve">  • OUTPUT sheet — displays results from LOGIC</t>
        </is>
      </c>
    </row>
    <row r="24" ht="22" customHeight="1">
      <c r="A24" s="6" t="inlineStr">
        <is>
          <t xml:space="preserve">  • CONFIG sheet — contains constants and rates</t>
        </is>
      </c>
    </row>
    <row r="26">
      <c r="A26" s="5" t="inlineStr">
        <is>
          <t>HOW TO USE</t>
        </is>
      </c>
    </row>
    <row r="27" ht="22" customHeight="1">
      <c r="A27" s="6" t="inlineStr">
        <is>
          <t xml:space="preserve">  • Go to the INPUT sheet and fill in the yellow-highlighted cells</t>
        </is>
      </c>
    </row>
    <row r="28" ht="22" customHeight="1">
      <c r="A28" s="6" t="inlineStr">
        <is>
          <t xml:space="preserve">  • Results auto-calculate instantly on the OUTPUT sheet</t>
        </is>
      </c>
    </row>
    <row r="29" ht="22" customHeight="1">
      <c r="A29" s="6" t="inlineStr">
        <is>
          <t xml:space="preserve">  • Adjust CONFIG values only if you understand the assumptions</t>
        </is>
      </c>
    </row>
  </sheetData>
  <mergeCells count="19">
    <mergeCell ref="A24:B24"/>
    <mergeCell ref="A15:B15"/>
    <mergeCell ref="A11:B11"/>
    <mergeCell ref="A1:B1"/>
    <mergeCell ref="A16:B16"/>
    <mergeCell ref="A18:B18"/>
    <mergeCell ref="A27:B27"/>
    <mergeCell ref="A2:B2"/>
    <mergeCell ref="A5:B5"/>
    <mergeCell ref="A14:B14"/>
    <mergeCell ref="A23:B23"/>
    <mergeCell ref="A17:B17"/>
    <mergeCell ref="A8:B8"/>
    <mergeCell ref="A22:B22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- Margin Targets</t>
        </is>
      </c>
      <c r="B1" s="8" t="n"/>
      <c r="C1" s="8" t="n"/>
    </row>
    <row r="3" ht="26" customHeight="1">
      <c r="A3" s="9" t="inlineStr">
        <is>
          <t>Target Gross Margin</t>
        </is>
      </c>
      <c r="B3" s="10" t="n">
        <v>0.65</v>
      </c>
      <c r="C3" s="11" t="inlineStr">
        <is>
          <t>Minimum acceptable gross margin</t>
        </is>
      </c>
    </row>
    <row r="4" ht="26" customHeight="1">
      <c r="A4" s="9" t="inlineStr">
        <is>
          <t>Target Operating Margin</t>
        </is>
      </c>
      <c r="B4" s="10" t="n">
        <v>0.2</v>
      </c>
      <c r="C4" s="11" t="inlineStr">
        <is>
          <t>Minimum acceptable operating margin</t>
        </is>
      </c>
    </row>
    <row r="5" ht="26" customHeight="1">
      <c r="A5" s="9" t="inlineStr">
        <is>
          <t>Erosion Alert (monthly decline)</t>
        </is>
      </c>
      <c r="B5" s="12" t="n">
        <v>0.02</v>
      </c>
      <c r="C5" s="11" t="inlineStr">
        <is>
          <t>Alert if margin drops this much in a month</t>
        </is>
      </c>
    </row>
    <row r="6" ht="26" customHeight="1">
      <c r="A6" s="9" t="inlineStr">
        <is>
          <t>Critical Erosion (cumulative)</t>
        </is>
      </c>
      <c r="B6" s="12" t="n">
        <v>0.05</v>
      </c>
      <c r="C6" s="11" t="inlineStr">
        <is>
          <t>Critical if cumulative erosion exceeds this</t>
        </is>
      </c>
    </row>
    <row r="7" ht="26" customHeight="1">
      <c r="A7" s="9" t="inlineStr">
        <is>
          <t>Prior Year Gross Margin</t>
        </is>
      </c>
      <c r="B7" s="10" t="n">
        <v>0.68</v>
      </c>
      <c r="C7" s="11" t="inlineStr">
        <is>
          <t>Last year average gross margin</t>
        </is>
      </c>
    </row>
    <row r="8" ht="26" customHeight="1">
      <c r="A8" s="9" t="inlineStr">
        <is>
          <t>Prior Year Operating Margin</t>
        </is>
      </c>
      <c r="B8" s="10" t="n">
        <v>0.24</v>
      </c>
      <c r="C8" s="11" t="inlineStr">
        <is>
          <t>Last year average operating margin</t>
        </is>
      </c>
    </row>
    <row r="9" ht="26" customHeight="1">
      <c r="A9" s="9" t="inlineStr">
        <is>
          <t>Forecast Periods (months)</t>
        </is>
      </c>
      <c r="B9" s="13" t="n">
        <v>3</v>
      </c>
      <c r="C9" s="11" t="inlineStr">
        <is>
          <t>Months to project forward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M15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</cols>
  <sheetData>
    <row r="1" ht="28" customHeight="1">
      <c r="A1" s="14" t="inlineStr">
        <is>
          <t xml:space="preserve">  MARGIN DATA - Enter data in yellow cells</t>
        </is>
      </c>
      <c r="B1" s="15" t="n"/>
      <c r="C1" s="15" t="n"/>
      <c r="D1" s="15" t="n"/>
      <c r="E1" s="15" t="n"/>
      <c r="F1" s="15" t="n"/>
      <c r="G1" s="15" t="n"/>
      <c r="H1" s="15" t="n"/>
      <c r="I1" s="15" t="n"/>
      <c r="J1" s="15" t="n"/>
      <c r="K1" s="15" t="n"/>
      <c r="L1" s="15" t="n"/>
      <c r="M1" s="15" t="n"/>
    </row>
    <row r="3" ht="28" customHeight="1">
      <c r="A3" s="16" t="inlineStr"/>
      <c r="B3" s="16" t="inlineStr">
        <is>
          <t>Jan</t>
        </is>
      </c>
      <c r="C3" s="16" t="inlineStr">
        <is>
          <t>Feb</t>
        </is>
      </c>
      <c r="D3" s="16" t="inlineStr">
        <is>
          <t>Mar</t>
        </is>
      </c>
      <c r="E3" s="16" t="inlineStr">
        <is>
          <t>Apr</t>
        </is>
      </c>
      <c r="F3" s="16" t="inlineStr">
        <is>
          <t>May</t>
        </is>
      </c>
      <c r="G3" s="16" t="inlineStr">
        <is>
          <t>Jun</t>
        </is>
      </c>
      <c r="H3" s="16" t="inlineStr">
        <is>
          <t>Jul</t>
        </is>
      </c>
      <c r="I3" s="16" t="inlineStr">
        <is>
          <t>Aug</t>
        </is>
      </c>
      <c r="J3" s="16" t="inlineStr">
        <is>
          <t>Sep</t>
        </is>
      </c>
      <c r="K3" s="16" t="inlineStr">
        <is>
          <t>Oct</t>
        </is>
      </c>
      <c r="L3" s="16" t="inlineStr">
        <is>
          <t>Nov</t>
        </is>
      </c>
      <c r="M3" s="16" t="inlineStr">
        <is>
          <t>Dec</t>
        </is>
      </c>
    </row>
    <row r="4" ht="28" customHeight="1">
      <c r="A4" s="17" t="inlineStr">
        <is>
          <t xml:space="preserve">  REVENUE</t>
        </is>
      </c>
      <c r="B4" s="18" t="n"/>
      <c r="C4" s="18" t="n"/>
      <c r="D4" s="18" t="n"/>
      <c r="E4" s="18" t="n"/>
      <c r="F4" s="18" t="n"/>
      <c r="G4" s="18" t="n"/>
      <c r="H4" s="18" t="n"/>
      <c r="I4" s="18" t="n"/>
      <c r="J4" s="18" t="n"/>
      <c r="K4" s="18" t="n"/>
      <c r="L4" s="18" t="n"/>
      <c r="M4" s="18" t="n"/>
    </row>
    <row r="5">
      <c r="A5" s="19" t="inlineStr">
        <is>
          <t>Monthly Revenue</t>
        </is>
      </c>
      <c r="B5" s="20" t="n">
        <v>420000</v>
      </c>
      <c r="C5" s="20" t="n">
        <v>435000</v>
      </c>
      <c r="D5" s="20" t="n">
        <v>448000</v>
      </c>
      <c r="E5" s="20" t="n">
        <v>440000</v>
      </c>
      <c r="F5" s="20" t="n">
        <v>460000</v>
      </c>
      <c r="G5" s="20" t="n">
        <v>475000</v>
      </c>
      <c r="H5" s="20" t="n">
        <v>465000</v>
      </c>
      <c r="I5" s="20" t="n">
        <v>480000</v>
      </c>
      <c r="J5" s="20" t="n">
        <v>490000</v>
      </c>
      <c r="K5" s="20" t="n">
        <v>485000</v>
      </c>
      <c r="L5" s="20" t="n">
        <v>500000</v>
      </c>
      <c r="M5" s="20" t="n">
        <v>520000</v>
      </c>
    </row>
    <row r="7" ht="28" customHeight="1">
      <c r="A7" s="17" t="inlineStr">
        <is>
          <t xml:space="preserve">  COST OF GOODS SOLD</t>
        </is>
      </c>
      <c r="B7" s="18" t="n"/>
      <c r="C7" s="18" t="n"/>
      <c r="D7" s="18" t="n"/>
      <c r="E7" s="18" t="n"/>
      <c r="F7" s="18" t="n"/>
      <c r="G7" s="18" t="n"/>
      <c r="H7" s="18" t="n"/>
      <c r="I7" s="18" t="n"/>
      <c r="J7" s="18" t="n"/>
      <c r="K7" s="18" t="n"/>
      <c r="L7" s="18" t="n"/>
      <c r="M7" s="18" t="n"/>
    </row>
    <row r="8">
      <c r="A8" s="19" t="inlineStr">
        <is>
          <t>Total COGS</t>
        </is>
      </c>
      <c r="B8" s="20" t="n">
        <v>142800</v>
      </c>
      <c r="C8" s="20" t="n">
        <v>148050</v>
      </c>
      <c r="D8" s="20" t="n">
        <v>156800</v>
      </c>
      <c r="E8" s="20" t="n">
        <v>158400</v>
      </c>
      <c r="F8" s="20" t="n">
        <v>169050</v>
      </c>
      <c r="G8" s="20" t="n">
        <v>178125</v>
      </c>
      <c r="H8" s="20" t="n">
        <v>176550</v>
      </c>
      <c r="I8" s="20" t="n">
        <v>187200</v>
      </c>
      <c r="J8" s="20" t="n">
        <v>196000</v>
      </c>
      <c r="K8" s="20" t="n">
        <v>199650</v>
      </c>
      <c r="L8" s="20" t="n">
        <v>210000</v>
      </c>
      <c r="M8" s="20" t="n">
        <v>223600</v>
      </c>
    </row>
    <row r="10" ht="28" customHeight="1">
      <c r="A10" s="21" t="inlineStr">
        <is>
          <t xml:space="preserve">  OPERATING EXPENSES BY CATEGORY</t>
        </is>
      </c>
      <c r="B10" s="22" t="n"/>
      <c r="C10" s="22" t="n"/>
      <c r="D10" s="22" t="n"/>
      <c r="E10" s="22" t="n"/>
      <c r="F10" s="22" t="n"/>
      <c r="G10" s="22" t="n"/>
      <c r="H10" s="22" t="n"/>
      <c r="I10" s="22" t="n"/>
      <c r="J10" s="22" t="n"/>
      <c r="K10" s="22" t="n"/>
      <c r="L10" s="22" t="n"/>
      <c r="M10" s="22" t="n"/>
    </row>
    <row r="11">
      <c r="A11" s="19" t="inlineStr">
        <is>
          <t>Salaries &amp; Benefits</t>
        </is>
      </c>
      <c r="B11" s="20" t="n">
        <v>120000</v>
      </c>
      <c r="C11" s="20" t="n">
        <v>120000</v>
      </c>
      <c r="D11" s="20" t="n">
        <v>122000</v>
      </c>
      <c r="E11" s="20" t="n">
        <v>122000</v>
      </c>
      <c r="F11" s="20" t="n">
        <v>125000</v>
      </c>
      <c r="G11" s="20" t="n">
        <v>125000</v>
      </c>
      <c r="H11" s="20" t="n">
        <v>128000</v>
      </c>
      <c r="I11" s="20" t="n">
        <v>128000</v>
      </c>
      <c r="J11" s="20" t="n">
        <v>130000</v>
      </c>
      <c r="K11" s="20" t="n">
        <v>130000</v>
      </c>
      <c r="L11" s="20" t="n">
        <v>132000</v>
      </c>
      <c r="M11" s="20" t="n">
        <v>132000</v>
      </c>
    </row>
    <row r="12">
      <c r="A12" s="19" t="inlineStr">
        <is>
          <t>Sales &amp; Marketing</t>
        </is>
      </c>
      <c r="B12" s="20" t="n">
        <v>35000</v>
      </c>
      <c r="C12" s="20" t="n">
        <v>38000</v>
      </c>
      <c r="D12" s="20" t="n">
        <v>40000</v>
      </c>
      <c r="E12" s="20" t="n">
        <v>42000</v>
      </c>
      <c r="F12" s="20" t="n">
        <v>45000</v>
      </c>
      <c r="G12" s="20" t="n">
        <v>48000</v>
      </c>
      <c r="H12" s="20" t="n">
        <v>46000</v>
      </c>
      <c r="I12" s="20" t="n">
        <v>50000</v>
      </c>
      <c r="J12" s="20" t="n">
        <v>52000</v>
      </c>
      <c r="K12" s="20" t="n">
        <v>50000</v>
      </c>
      <c r="L12" s="20" t="n">
        <v>55000</v>
      </c>
      <c r="M12" s="20" t="n">
        <v>58000</v>
      </c>
    </row>
    <row r="13">
      <c r="A13" s="19" t="inlineStr">
        <is>
          <t>Technology &amp; Infrastructure</t>
        </is>
      </c>
      <c r="B13" s="20" t="n">
        <v>18000</v>
      </c>
      <c r="C13" s="20" t="n">
        <v>18000</v>
      </c>
      <c r="D13" s="20" t="n">
        <v>19000</v>
      </c>
      <c r="E13" s="20" t="n">
        <v>19000</v>
      </c>
      <c r="F13" s="20" t="n">
        <v>20000</v>
      </c>
      <c r="G13" s="20" t="n">
        <v>20000</v>
      </c>
      <c r="H13" s="20" t="n">
        <v>21000</v>
      </c>
      <c r="I13" s="20" t="n">
        <v>21000</v>
      </c>
      <c r="J13" s="20" t="n">
        <v>22000</v>
      </c>
      <c r="K13" s="20" t="n">
        <v>22000</v>
      </c>
      <c r="L13" s="20" t="n">
        <v>23000</v>
      </c>
      <c r="M13" s="20" t="n">
        <v>23000</v>
      </c>
    </row>
    <row r="14">
      <c r="A14" s="19" t="inlineStr">
        <is>
          <t>Rent &amp; Facilities</t>
        </is>
      </c>
      <c r="B14" s="20" t="n">
        <v>15000</v>
      </c>
      <c r="C14" s="20" t="n">
        <v>15000</v>
      </c>
      <c r="D14" s="20" t="n">
        <v>15000</v>
      </c>
      <c r="E14" s="20" t="n">
        <v>15000</v>
      </c>
      <c r="F14" s="20" t="n">
        <v>15000</v>
      </c>
      <c r="G14" s="20" t="n">
        <v>15000</v>
      </c>
      <c r="H14" s="20" t="n">
        <v>15000</v>
      </c>
      <c r="I14" s="20" t="n">
        <v>15000</v>
      </c>
      <c r="J14" s="20" t="n">
        <v>15000</v>
      </c>
      <c r="K14" s="20" t="n">
        <v>15000</v>
      </c>
      <c r="L14" s="20" t="n">
        <v>15000</v>
      </c>
      <c r="M14" s="20" t="n">
        <v>15000</v>
      </c>
    </row>
    <row r="15">
      <c r="A15" s="19" t="inlineStr">
        <is>
          <t>General &amp; Administrative</t>
        </is>
      </c>
      <c r="B15" s="20" t="n">
        <v>8000</v>
      </c>
      <c r="C15" s="20" t="n">
        <v>8500</v>
      </c>
      <c r="D15" s="20" t="n">
        <v>9000</v>
      </c>
      <c r="E15" s="20" t="n">
        <v>8500</v>
      </c>
      <c r="F15" s="20" t="n">
        <v>9000</v>
      </c>
      <c r="G15" s="20" t="n">
        <v>9500</v>
      </c>
      <c r="H15" s="20" t="n">
        <v>9000</v>
      </c>
      <c r="I15" s="20" t="n">
        <v>9500</v>
      </c>
      <c r="J15" s="20" t="n">
        <v>10000</v>
      </c>
      <c r="K15" s="20" t="n">
        <v>9500</v>
      </c>
      <c r="L15" s="20" t="n">
        <v>10000</v>
      </c>
      <c r="M15" s="20" t="n">
        <v>10500</v>
      </c>
    </row>
  </sheetData>
  <mergeCells count="4">
    <mergeCell ref="A4:M4"/>
    <mergeCell ref="A10:M10"/>
    <mergeCell ref="A1:M1"/>
    <mergeCell ref="A7:M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M43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</cols>
  <sheetData>
    <row r="1" ht="28" customHeight="1">
      <c r="A1" s="21" t="inlineStr">
        <is>
          <t xml:space="preserve">  CALCULATIONS - All formulas, do NOT edit</t>
        </is>
      </c>
      <c r="B1" s="22" t="n"/>
      <c r="C1" s="22" t="n"/>
      <c r="D1" s="22" t="n"/>
      <c r="E1" s="22" t="n"/>
      <c r="F1" s="22" t="n"/>
      <c r="G1" s="22" t="n"/>
      <c r="H1" s="22" t="n"/>
      <c r="I1" s="22" t="n"/>
      <c r="J1" s="22" t="n"/>
      <c r="K1" s="22" t="n"/>
      <c r="L1" s="22" t="n"/>
      <c r="M1" s="22" t="n"/>
    </row>
    <row r="2" ht="28" customHeight="1">
      <c r="A2" s="16" t="inlineStr"/>
      <c r="B2" s="16" t="inlineStr">
        <is>
          <t>Jan</t>
        </is>
      </c>
      <c r="C2" s="16" t="inlineStr">
        <is>
          <t>Feb</t>
        </is>
      </c>
      <c r="D2" s="16" t="inlineStr">
        <is>
          <t>Mar</t>
        </is>
      </c>
      <c r="E2" s="16" t="inlineStr">
        <is>
          <t>Apr</t>
        </is>
      </c>
      <c r="F2" s="16" t="inlineStr">
        <is>
          <t>May</t>
        </is>
      </c>
      <c r="G2" s="16" t="inlineStr">
        <is>
          <t>Jun</t>
        </is>
      </c>
      <c r="H2" s="16" t="inlineStr">
        <is>
          <t>Jul</t>
        </is>
      </c>
      <c r="I2" s="16" t="inlineStr">
        <is>
          <t>Aug</t>
        </is>
      </c>
      <c r="J2" s="16" t="inlineStr">
        <is>
          <t>Sep</t>
        </is>
      </c>
      <c r="K2" s="16" t="inlineStr">
        <is>
          <t>Oct</t>
        </is>
      </c>
      <c r="L2" s="16" t="inlineStr">
        <is>
          <t>Nov</t>
        </is>
      </c>
      <c r="M2" s="16" t="inlineStr">
        <is>
          <t>Dec</t>
        </is>
      </c>
    </row>
    <row r="3">
      <c r="A3" s="23" t="inlineStr">
        <is>
          <t>Gross Profit</t>
        </is>
      </c>
      <c r="B3" s="24">
        <f>INPUT!B5-INPUT!B8</f>
        <v/>
      </c>
      <c r="C3" s="24">
        <f>INPUT!C5-INPUT!C8</f>
        <v/>
      </c>
      <c r="D3" s="24">
        <f>INPUT!D5-INPUT!D8</f>
        <v/>
      </c>
      <c r="E3" s="24">
        <f>INPUT!E5-INPUT!E8</f>
        <v/>
      </c>
      <c r="F3" s="24">
        <f>INPUT!F5-INPUT!F8</f>
        <v/>
      </c>
      <c r="G3" s="24">
        <f>INPUT!G5-INPUT!G8</f>
        <v/>
      </c>
      <c r="H3" s="24">
        <f>INPUT!H5-INPUT!H8</f>
        <v/>
      </c>
      <c r="I3" s="24">
        <f>INPUT!I5-INPUT!I8</f>
        <v/>
      </c>
      <c r="J3" s="24">
        <f>INPUT!J5-INPUT!J8</f>
        <v/>
      </c>
      <c r="K3" s="24">
        <f>INPUT!K5-INPUT!K8</f>
        <v/>
      </c>
      <c r="L3" s="24">
        <f>INPUT!L5-INPUT!L8</f>
        <v/>
      </c>
      <c r="M3" s="24">
        <f>INPUT!M5-INPUT!M8</f>
        <v/>
      </c>
    </row>
    <row r="4">
      <c r="A4" s="23" t="inlineStr">
        <is>
          <t>Gross Margin %</t>
        </is>
      </c>
      <c r="B4" s="25">
        <f>IF(INPUT!B5=0,0,B3/INPUT!B5)</f>
        <v/>
      </c>
      <c r="C4" s="25">
        <f>IF(INPUT!C5=0,0,C3/INPUT!C5)</f>
        <v/>
      </c>
      <c r="D4" s="25">
        <f>IF(INPUT!D5=0,0,D3/INPUT!D5)</f>
        <v/>
      </c>
      <c r="E4" s="25">
        <f>IF(INPUT!E5=0,0,E3/INPUT!E5)</f>
        <v/>
      </c>
      <c r="F4" s="25">
        <f>IF(INPUT!F5=0,0,F3/INPUT!F5)</f>
        <v/>
      </c>
      <c r="G4" s="25">
        <f>IF(INPUT!G5=0,0,G3/INPUT!G5)</f>
        <v/>
      </c>
      <c r="H4" s="25">
        <f>IF(INPUT!H5=0,0,H3/INPUT!H5)</f>
        <v/>
      </c>
      <c r="I4" s="25">
        <f>IF(INPUT!I5=0,0,I3/INPUT!I5)</f>
        <v/>
      </c>
      <c r="J4" s="25">
        <f>IF(INPUT!J5=0,0,J3/INPUT!J5)</f>
        <v/>
      </c>
      <c r="K4" s="25">
        <f>IF(INPUT!K5=0,0,K3/INPUT!K5)</f>
        <v/>
      </c>
      <c r="L4" s="25">
        <f>IF(INPUT!L5=0,0,L3/INPUT!L5)</f>
        <v/>
      </c>
      <c r="M4" s="25">
        <f>IF(INPUT!M5=0,0,M3/INPUT!M5)</f>
        <v/>
      </c>
    </row>
    <row r="6">
      <c r="A6" s="23" t="inlineStr">
        <is>
          <t>Total Operating Expenses</t>
        </is>
      </c>
      <c r="B6" s="24">
        <f>SUM(INPUT!B11:B15)</f>
        <v/>
      </c>
      <c r="C6" s="24">
        <f>SUM(INPUT!C11:C15)</f>
        <v/>
      </c>
      <c r="D6" s="24">
        <f>SUM(INPUT!D11:D15)</f>
        <v/>
      </c>
      <c r="E6" s="24">
        <f>SUM(INPUT!E11:E15)</f>
        <v/>
      </c>
      <c r="F6" s="24">
        <f>SUM(INPUT!F11:F15)</f>
        <v/>
      </c>
      <c r="G6" s="24">
        <f>SUM(INPUT!G11:G15)</f>
        <v/>
      </c>
      <c r="H6" s="24">
        <f>SUM(INPUT!H11:H15)</f>
        <v/>
      </c>
      <c r="I6" s="24">
        <f>SUM(INPUT!I11:I15)</f>
        <v/>
      </c>
      <c r="J6" s="24">
        <f>SUM(INPUT!J11:J15)</f>
        <v/>
      </c>
      <c r="K6" s="24">
        <f>SUM(INPUT!K11:K15)</f>
        <v/>
      </c>
      <c r="L6" s="24">
        <f>SUM(INPUT!L11:L15)</f>
        <v/>
      </c>
      <c r="M6" s="24">
        <f>SUM(INPUT!M11:M15)</f>
        <v/>
      </c>
    </row>
    <row r="7">
      <c r="A7" s="23" t="inlineStr">
        <is>
          <t>Operating Profit</t>
        </is>
      </c>
      <c r="B7" s="24">
        <f>B3-B6</f>
        <v/>
      </c>
      <c r="C7" s="24">
        <f>C3-C6</f>
        <v/>
      </c>
      <c r="D7" s="24">
        <f>D3-D6</f>
        <v/>
      </c>
      <c r="E7" s="24">
        <f>E3-E6</f>
        <v/>
      </c>
      <c r="F7" s="24">
        <f>F3-F6</f>
        <v/>
      </c>
      <c r="G7" s="24">
        <f>G3-G6</f>
        <v/>
      </c>
      <c r="H7" s="24">
        <f>H3-H6</f>
        <v/>
      </c>
      <c r="I7" s="24">
        <f>I3-I6</f>
        <v/>
      </c>
      <c r="J7" s="24">
        <f>J3-J6</f>
        <v/>
      </c>
      <c r="K7" s="24">
        <f>K3-K6</f>
        <v/>
      </c>
      <c r="L7" s="24">
        <f>L3-L6</f>
        <v/>
      </c>
      <c r="M7" s="24">
        <f>M3-M6</f>
        <v/>
      </c>
    </row>
    <row r="8">
      <c r="A8" s="23" t="inlineStr">
        <is>
          <t>Operating Margin %</t>
        </is>
      </c>
      <c r="B8" s="25">
        <f>IF(INPUT!B5=0,0,B7/INPUT!B5)</f>
        <v/>
      </c>
      <c r="C8" s="25">
        <f>IF(INPUT!C5=0,0,C7/INPUT!C5)</f>
        <v/>
      </c>
      <c r="D8" s="25">
        <f>IF(INPUT!D5=0,0,D7/INPUT!D5)</f>
        <v/>
      </c>
      <c r="E8" s="25">
        <f>IF(INPUT!E5=0,0,E7/INPUT!E5)</f>
        <v/>
      </c>
      <c r="F8" s="25">
        <f>IF(INPUT!F5=0,0,F7/INPUT!F5)</f>
        <v/>
      </c>
      <c r="G8" s="25">
        <f>IF(INPUT!G5=0,0,G7/INPUT!G5)</f>
        <v/>
      </c>
      <c r="H8" s="25">
        <f>IF(INPUT!H5=0,0,H7/INPUT!H5)</f>
        <v/>
      </c>
      <c r="I8" s="25">
        <f>IF(INPUT!I5=0,0,I7/INPUT!I5)</f>
        <v/>
      </c>
      <c r="J8" s="25">
        <f>IF(INPUT!J5=0,0,J7/INPUT!J5)</f>
        <v/>
      </c>
      <c r="K8" s="25">
        <f>IF(INPUT!K5=0,0,K7/INPUT!K5)</f>
        <v/>
      </c>
      <c r="L8" s="25">
        <f>IF(INPUT!L5=0,0,L7/INPUT!L5)</f>
        <v/>
      </c>
      <c r="M8" s="25">
        <f>IF(INPUT!M5=0,0,M7/INPUT!M5)</f>
        <v/>
      </c>
    </row>
    <row r="10">
      <c r="A10" s="23" t="inlineStr">
        <is>
          <t>Gross Margin MoM Change</t>
        </is>
      </c>
      <c r="B10" s="26" t="inlineStr">
        <is>
          <t>N/A</t>
        </is>
      </c>
      <c r="C10" s="27">
        <f>C4-B4</f>
        <v/>
      </c>
      <c r="D10" s="27">
        <f>D4-C4</f>
        <v/>
      </c>
      <c r="E10" s="27">
        <f>E4-D4</f>
        <v/>
      </c>
      <c r="F10" s="27">
        <f>F4-E4</f>
        <v/>
      </c>
      <c r="G10" s="27">
        <f>G4-F4</f>
        <v/>
      </c>
      <c r="H10" s="27">
        <f>H4-G4</f>
        <v/>
      </c>
      <c r="I10" s="27">
        <f>I4-H4</f>
        <v/>
      </c>
      <c r="J10" s="27">
        <f>J4-I4</f>
        <v/>
      </c>
      <c r="K10" s="27">
        <f>K4-J4</f>
        <v/>
      </c>
      <c r="L10" s="27">
        <f>L4-K4</f>
        <v/>
      </c>
      <c r="M10" s="27">
        <f>M4-L4</f>
        <v/>
      </c>
    </row>
    <row r="11">
      <c r="A11" s="23" t="inlineStr">
        <is>
          <t>Operating Margin MoM Change</t>
        </is>
      </c>
      <c r="B11" s="26" t="inlineStr">
        <is>
          <t>N/A</t>
        </is>
      </c>
      <c r="C11" s="27">
        <f>C8-B8</f>
        <v/>
      </c>
      <c r="D11" s="27">
        <f>D8-C8</f>
        <v/>
      </c>
      <c r="E11" s="27">
        <f>E8-D8</f>
        <v/>
      </c>
      <c r="F11" s="27">
        <f>F8-E8</f>
        <v/>
      </c>
      <c r="G11" s="27">
        <f>G8-F8</f>
        <v/>
      </c>
      <c r="H11" s="27">
        <f>H8-G8</f>
        <v/>
      </c>
      <c r="I11" s="27">
        <f>I8-H8</f>
        <v/>
      </c>
      <c r="J11" s="27">
        <f>J8-I8</f>
        <v/>
      </c>
      <c r="K11" s="27">
        <f>K8-J8</f>
        <v/>
      </c>
      <c r="L11" s="27">
        <f>L8-K8</f>
        <v/>
      </c>
      <c r="M11" s="27">
        <f>M8-L8</f>
        <v/>
      </c>
    </row>
    <row r="13">
      <c r="A13" s="23" t="inlineStr">
        <is>
          <t>Cumulative GM Erosion</t>
        </is>
      </c>
      <c r="B13" s="27">
        <f>B4-B4</f>
        <v/>
      </c>
      <c r="C13" s="27">
        <f>C4-B4</f>
        <v/>
      </c>
      <c r="D13" s="27">
        <f>D4-B4</f>
        <v/>
      </c>
      <c r="E13" s="27">
        <f>E4-B4</f>
        <v/>
      </c>
      <c r="F13" s="27">
        <f>F4-B4</f>
        <v/>
      </c>
      <c r="G13" s="27">
        <f>G4-B4</f>
        <v/>
      </c>
      <c r="H13" s="27">
        <f>H4-B4</f>
        <v/>
      </c>
      <c r="I13" s="27">
        <f>I4-B4</f>
        <v/>
      </c>
      <c r="J13" s="27">
        <f>J4-B4</f>
        <v/>
      </c>
      <c r="K13" s="27">
        <f>K4-B4</f>
        <v/>
      </c>
      <c r="L13" s="27">
        <f>L4-B4</f>
        <v/>
      </c>
      <c r="M13" s="27">
        <f>M4-B4</f>
        <v/>
      </c>
    </row>
    <row r="14">
      <c r="A14" s="23" t="inlineStr">
        <is>
          <t>Cumulative OM Erosion</t>
        </is>
      </c>
      <c r="B14" s="27">
        <f>B8-B8</f>
        <v/>
      </c>
      <c r="C14" s="27">
        <f>C8-B8</f>
        <v/>
      </c>
      <c r="D14" s="27">
        <f>D8-B8</f>
        <v/>
      </c>
      <c r="E14" s="27">
        <f>E8-B8</f>
        <v/>
      </c>
      <c r="F14" s="27">
        <f>F8-B8</f>
        <v/>
      </c>
      <c r="G14" s="27">
        <f>G8-B8</f>
        <v/>
      </c>
      <c r="H14" s="27">
        <f>H8-B8</f>
        <v/>
      </c>
      <c r="I14" s="27">
        <f>I8-B8</f>
        <v/>
      </c>
      <c r="J14" s="27">
        <f>J8-B8</f>
        <v/>
      </c>
      <c r="K14" s="27">
        <f>K8-B8</f>
        <v/>
      </c>
      <c r="L14" s="27">
        <f>L8-B8</f>
        <v/>
      </c>
      <c r="M14" s="27">
        <f>M8-B8</f>
        <v/>
      </c>
    </row>
    <row r="16" ht="28" customHeight="1">
      <c r="A16" s="17" t="inlineStr">
        <is>
          <t xml:space="preserve">  COST FACTOR ANALYSIS (% of Revenue)</t>
        </is>
      </c>
      <c r="B16" s="18" t="n"/>
      <c r="C16" s="18" t="n"/>
      <c r="D16" s="18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</row>
    <row r="17">
      <c r="A17" s="23" t="inlineStr">
        <is>
          <t>Salaries &amp; Benefits %</t>
        </is>
      </c>
      <c r="B17" s="28">
        <f>IF(INPUT!B5=0,0,INPUT!B11/INPUT!B5)</f>
        <v/>
      </c>
      <c r="C17" s="28">
        <f>IF(INPUT!C5=0,0,INPUT!C11/INPUT!C5)</f>
        <v/>
      </c>
      <c r="D17" s="28">
        <f>IF(INPUT!D5=0,0,INPUT!D11/INPUT!D5)</f>
        <v/>
      </c>
      <c r="E17" s="28">
        <f>IF(INPUT!E5=0,0,INPUT!E11/INPUT!E5)</f>
        <v/>
      </c>
      <c r="F17" s="28">
        <f>IF(INPUT!F5=0,0,INPUT!F11/INPUT!F5)</f>
        <v/>
      </c>
      <c r="G17" s="28">
        <f>IF(INPUT!G5=0,0,INPUT!G11/INPUT!G5)</f>
        <v/>
      </c>
      <c r="H17" s="28">
        <f>IF(INPUT!H5=0,0,INPUT!H11/INPUT!H5)</f>
        <v/>
      </c>
      <c r="I17" s="28">
        <f>IF(INPUT!I5=0,0,INPUT!I11/INPUT!I5)</f>
        <v/>
      </c>
      <c r="J17" s="28">
        <f>IF(INPUT!J5=0,0,INPUT!J11/INPUT!J5)</f>
        <v/>
      </c>
      <c r="K17" s="28">
        <f>IF(INPUT!K5=0,0,INPUT!K11/INPUT!K5)</f>
        <v/>
      </c>
      <c r="L17" s="28">
        <f>IF(INPUT!L5=0,0,INPUT!L11/INPUT!L5)</f>
        <v/>
      </c>
      <c r="M17" s="28">
        <f>IF(INPUT!M5=0,0,INPUT!M11/INPUT!M5)</f>
        <v/>
      </c>
    </row>
    <row r="18">
      <c r="A18" s="23" t="inlineStr">
        <is>
          <t>Sales &amp; Marketing %</t>
        </is>
      </c>
      <c r="B18" s="28">
        <f>IF(INPUT!B5=0,0,INPUT!B12/INPUT!B5)</f>
        <v/>
      </c>
      <c r="C18" s="28">
        <f>IF(INPUT!C5=0,0,INPUT!C12/INPUT!C5)</f>
        <v/>
      </c>
      <c r="D18" s="28">
        <f>IF(INPUT!D5=0,0,INPUT!D12/INPUT!D5)</f>
        <v/>
      </c>
      <c r="E18" s="28">
        <f>IF(INPUT!E5=0,0,INPUT!E12/INPUT!E5)</f>
        <v/>
      </c>
      <c r="F18" s="28">
        <f>IF(INPUT!F5=0,0,INPUT!F12/INPUT!F5)</f>
        <v/>
      </c>
      <c r="G18" s="28">
        <f>IF(INPUT!G5=0,0,INPUT!G12/INPUT!G5)</f>
        <v/>
      </c>
      <c r="H18" s="28">
        <f>IF(INPUT!H5=0,0,INPUT!H12/INPUT!H5)</f>
        <v/>
      </c>
      <c r="I18" s="28">
        <f>IF(INPUT!I5=0,0,INPUT!I12/INPUT!I5)</f>
        <v/>
      </c>
      <c r="J18" s="28">
        <f>IF(INPUT!J5=0,0,INPUT!J12/INPUT!J5)</f>
        <v/>
      </c>
      <c r="K18" s="28">
        <f>IF(INPUT!K5=0,0,INPUT!K12/INPUT!K5)</f>
        <v/>
      </c>
      <c r="L18" s="28">
        <f>IF(INPUT!L5=0,0,INPUT!L12/INPUT!L5)</f>
        <v/>
      </c>
      <c r="M18" s="28">
        <f>IF(INPUT!M5=0,0,INPUT!M12/INPUT!M5)</f>
        <v/>
      </c>
    </row>
    <row r="19">
      <c r="A19" s="23" t="inlineStr">
        <is>
          <t>Technology &amp; Infrastructure %</t>
        </is>
      </c>
      <c r="B19" s="28">
        <f>IF(INPUT!B5=0,0,INPUT!B13/INPUT!B5)</f>
        <v/>
      </c>
      <c r="C19" s="28">
        <f>IF(INPUT!C5=0,0,INPUT!C13/INPUT!C5)</f>
        <v/>
      </c>
      <c r="D19" s="28">
        <f>IF(INPUT!D5=0,0,INPUT!D13/INPUT!D5)</f>
        <v/>
      </c>
      <c r="E19" s="28">
        <f>IF(INPUT!E5=0,0,INPUT!E13/INPUT!E5)</f>
        <v/>
      </c>
      <c r="F19" s="28">
        <f>IF(INPUT!F5=0,0,INPUT!F13/INPUT!F5)</f>
        <v/>
      </c>
      <c r="G19" s="28">
        <f>IF(INPUT!G5=0,0,INPUT!G13/INPUT!G5)</f>
        <v/>
      </c>
      <c r="H19" s="28">
        <f>IF(INPUT!H5=0,0,INPUT!H13/INPUT!H5)</f>
        <v/>
      </c>
      <c r="I19" s="28">
        <f>IF(INPUT!I5=0,0,INPUT!I13/INPUT!I5)</f>
        <v/>
      </c>
      <c r="J19" s="28">
        <f>IF(INPUT!J5=0,0,INPUT!J13/INPUT!J5)</f>
        <v/>
      </c>
      <c r="K19" s="28">
        <f>IF(INPUT!K5=0,0,INPUT!K13/INPUT!K5)</f>
        <v/>
      </c>
      <c r="L19" s="28">
        <f>IF(INPUT!L5=0,0,INPUT!L13/INPUT!L5)</f>
        <v/>
      </c>
      <c r="M19" s="28">
        <f>IF(INPUT!M5=0,0,INPUT!M13/INPUT!M5)</f>
        <v/>
      </c>
    </row>
    <row r="20">
      <c r="A20" s="23" t="inlineStr">
        <is>
          <t>Rent &amp; Facilities %</t>
        </is>
      </c>
      <c r="B20" s="28">
        <f>IF(INPUT!B5=0,0,INPUT!B14/INPUT!B5)</f>
        <v/>
      </c>
      <c r="C20" s="28">
        <f>IF(INPUT!C5=0,0,INPUT!C14/INPUT!C5)</f>
        <v/>
      </c>
      <c r="D20" s="28">
        <f>IF(INPUT!D5=0,0,INPUT!D14/INPUT!D5)</f>
        <v/>
      </c>
      <c r="E20" s="28">
        <f>IF(INPUT!E5=0,0,INPUT!E14/INPUT!E5)</f>
        <v/>
      </c>
      <c r="F20" s="28">
        <f>IF(INPUT!F5=0,0,INPUT!F14/INPUT!F5)</f>
        <v/>
      </c>
      <c r="G20" s="28">
        <f>IF(INPUT!G5=0,0,INPUT!G14/INPUT!G5)</f>
        <v/>
      </c>
      <c r="H20" s="28">
        <f>IF(INPUT!H5=0,0,INPUT!H14/INPUT!H5)</f>
        <v/>
      </c>
      <c r="I20" s="28">
        <f>IF(INPUT!I5=0,0,INPUT!I14/INPUT!I5)</f>
        <v/>
      </c>
      <c r="J20" s="28">
        <f>IF(INPUT!J5=0,0,INPUT!J14/INPUT!J5)</f>
        <v/>
      </c>
      <c r="K20" s="28">
        <f>IF(INPUT!K5=0,0,INPUT!K14/INPUT!K5)</f>
        <v/>
      </c>
      <c r="L20" s="28">
        <f>IF(INPUT!L5=0,0,INPUT!L14/INPUT!L5)</f>
        <v/>
      </c>
      <c r="M20" s="28">
        <f>IF(INPUT!M5=0,0,INPUT!M14/INPUT!M5)</f>
        <v/>
      </c>
    </row>
    <row r="21">
      <c r="A21" s="23" t="inlineStr">
        <is>
          <t>General &amp; Administrative %</t>
        </is>
      </c>
      <c r="B21" s="28">
        <f>IF(INPUT!B5=0,0,INPUT!B15/INPUT!B5)</f>
        <v/>
      </c>
      <c r="C21" s="28">
        <f>IF(INPUT!C5=0,0,INPUT!C15/INPUT!C5)</f>
        <v/>
      </c>
      <c r="D21" s="28">
        <f>IF(INPUT!D5=0,0,INPUT!D15/INPUT!D5)</f>
        <v/>
      </c>
      <c r="E21" s="28">
        <f>IF(INPUT!E5=0,0,INPUT!E15/INPUT!E5)</f>
        <v/>
      </c>
      <c r="F21" s="28">
        <f>IF(INPUT!F5=0,0,INPUT!F15/INPUT!F5)</f>
        <v/>
      </c>
      <c r="G21" s="28">
        <f>IF(INPUT!G5=0,0,INPUT!G15/INPUT!G5)</f>
        <v/>
      </c>
      <c r="H21" s="28">
        <f>IF(INPUT!H5=0,0,INPUT!H15/INPUT!H5)</f>
        <v/>
      </c>
      <c r="I21" s="28">
        <f>IF(INPUT!I5=0,0,INPUT!I15/INPUT!I5)</f>
        <v/>
      </c>
      <c r="J21" s="28">
        <f>IF(INPUT!J5=0,0,INPUT!J15/INPUT!J5)</f>
        <v/>
      </c>
      <c r="K21" s="28">
        <f>IF(INPUT!K5=0,0,INPUT!K15/INPUT!K5)</f>
        <v/>
      </c>
      <c r="L21" s="28">
        <f>IF(INPUT!L5=0,0,INPUT!L15/INPUT!L5)</f>
        <v/>
      </c>
      <c r="M21" s="28">
        <f>IF(INPUT!M5=0,0,INPUT!M15/INPUT!M5)</f>
        <v/>
      </c>
    </row>
    <row r="22">
      <c r="A22" s="23" t="inlineStr">
        <is>
          <t>COGS % of Revenue</t>
        </is>
      </c>
      <c r="B22" s="28">
        <f>IF(INPUT!B5=0,0,INPUT!B8/INPUT!B5)</f>
        <v/>
      </c>
      <c r="C22" s="28">
        <f>IF(INPUT!C5=0,0,INPUT!C8/INPUT!C5)</f>
        <v/>
      </c>
      <c r="D22" s="28">
        <f>IF(INPUT!D5=0,0,INPUT!D8/INPUT!D5)</f>
        <v/>
      </c>
      <c r="E22" s="28">
        <f>IF(INPUT!E5=0,0,INPUT!E8/INPUT!E5)</f>
        <v/>
      </c>
      <c r="F22" s="28">
        <f>IF(INPUT!F5=0,0,INPUT!F8/INPUT!F5)</f>
        <v/>
      </c>
      <c r="G22" s="28">
        <f>IF(INPUT!G5=0,0,INPUT!G8/INPUT!G5)</f>
        <v/>
      </c>
      <c r="H22" s="28">
        <f>IF(INPUT!H5=0,0,INPUT!H8/INPUT!H5)</f>
        <v/>
      </c>
      <c r="I22" s="28">
        <f>IF(INPUT!I5=0,0,INPUT!I8/INPUT!I5)</f>
        <v/>
      </c>
      <c r="J22" s="28">
        <f>IF(INPUT!J5=0,0,INPUT!J8/INPUT!J5)</f>
        <v/>
      </c>
      <c r="K22" s="28">
        <f>IF(INPUT!K5=0,0,INPUT!K8/INPUT!K5)</f>
        <v/>
      </c>
      <c r="L22" s="28">
        <f>IF(INPUT!L5=0,0,INPUT!L8/INPUT!L5)</f>
        <v/>
      </c>
      <c r="M22" s="28">
        <f>IF(INPUT!M5=0,0,INPUT!M8/INPUT!M5)</f>
        <v/>
      </c>
    </row>
    <row r="24" ht="28" customHeight="1">
      <c r="A24" s="29" t="inlineStr">
        <is>
          <t xml:space="preserve">  ALERTS</t>
        </is>
      </c>
      <c r="B24" s="30" t="n"/>
      <c r="C24" s="30" t="n"/>
      <c r="D24" s="30" t="n"/>
      <c r="E24" s="30" t="n"/>
      <c r="F24" s="30" t="n"/>
      <c r="G24" s="30" t="n"/>
      <c r="H24" s="30" t="n"/>
      <c r="I24" s="30" t="n"/>
      <c r="J24" s="30" t="n"/>
      <c r="K24" s="30" t="n"/>
      <c r="L24" s="30" t="n"/>
      <c r="M24" s="30" t="n"/>
    </row>
    <row r="25">
      <c r="A25" s="23" t="inlineStr">
        <is>
          <t>GM Erosion Alert</t>
        </is>
      </c>
      <c r="B25" s="26" t="inlineStr"/>
      <c r="C25" s="26">
        <f>IF(C10&lt;-CONFIG!B5,"ALERT","")</f>
        <v/>
      </c>
      <c r="D25" s="26">
        <f>IF(D10&lt;-CONFIG!B5,"ALERT","")</f>
        <v/>
      </c>
      <c r="E25" s="26">
        <f>IF(E10&lt;-CONFIG!B5,"ALERT","")</f>
        <v/>
      </c>
      <c r="F25" s="26">
        <f>IF(F10&lt;-CONFIG!B5,"ALERT","")</f>
        <v/>
      </c>
      <c r="G25" s="26">
        <f>IF(G10&lt;-CONFIG!B5,"ALERT","")</f>
        <v/>
      </c>
      <c r="H25" s="26">
        <f>IF(H10&lt;-CONFIG!B5,"ALERT","")</f>
        <v/>
      </c>
      <c r="I25" s="26">
        <f>IF(I10&lt;-CONFIG!B5,"ALERT","")</f>
        <v/>
      </c>
      <c r="J25" s="26">
        <f>IF(J10&lt;-CONFIG!B5,"ALERT","")</f>
        <v/>
      </c>
      <c r="K25" s="26">
        <f>IF(K10&lt;-CONFIG!B5,"ALERT","")</f>
        <v/>
      </c>
      <c r="L25" s="26">
        <f>IF(L10&lt;-CONFIG!B5,"ALERT","")</f>
        <v/>
      </c>
      <c r="M25" s="26">
        <f>IF(M10&lt;-CONFIG!B5,"ALERT","")</f>
        <v/>
      </c>
    </row>
    <row r="26">
      <c r="A26" s="23" t="inlineStr">
        <is>
          <t>OM Erosion Alert</t>
        </is>
      </c>
      <c r="B26" s="26" t="inlineStr"/>
      <c r="C26" s="26">
        <f>IF(C11&lt;-CONFIG!B5,"ALERT","")</f>
        <v/>
      </c>
      <c r="D26" s="26">
        <f>IF(D11&lt;-CONFIG!B5,"ALERT","")</f>
        <v/>
      </c>
      <c r="E26" s="26">
        <f>IF(E11&lt;-CONFIG!B5,"ALERT","")</f>
        <v/>
      </c>
      <c r="F26" s="26">
        <f>IF(F11&lt;-CONFIG!B5,"ALERT","")</f>
        <v/>
      </c>
      <c r="G26" s="26">
        <f>IF(G11&lt;-CONFIG!B5,"ALERT","")</f>
        <v/>
      </c>
      <c r="H26" s="26">
        <f>IF(H11&lt;-CONFIG!B5,"ALERT","")</f>
        <v/>
      </c>
      <c r="I26" s="26">
        <f>IF(I11&lt;-CONFIG!B5,"ALERT","")</f>
        <v/>
      </c>
      <c r="J26" s="26">
        <f>IF(J11&lt;-CONFIG!B5,"ALERT","")</f>
        <v/>
      </c>
      <c r="K26" s="26">
        <f>IF(K11&lt;-CONFIG!B5,"ALERT","")</f>
        <v/>
      </c>
      <c r="L26" s="26">
        <f>IF(L11&lt;-CONFIG!B5,"ALERT","")</f>
        <v/>
      </c>
      <c r="M26" s="26">
        <f>IF(M11&lt;-CONFIG!B5,"ALERT","")</f>
        <v/>
      </c>
    </row>
    <row r="27">
      <c r="A27" s="23" t="inlineStr">
        <is>
          <t>Cumulative GM Critical</t>
        </is>
      </c>
      <c r="B27" s="26">
        <f>IF(B13&lt;-CONFIG!B6,"CRITICAL","")</f>
        <v/>
      </c>
      <c r="C27" s="26">
        <f>IF(C13&lt;-CONFIG!B6,"CRITICAL","")</f>
        <v/>
      </c>
      <c r="D27" s="26">
        <f>IF(D13&lt;-CONFIG!B6,"CRITICAL","")</f>
        <v/>
      </c>
      <c r="E27" s="26">
        <f>IF(E13&lt;-CONFIG!B6,"CRITICAL","")</f>
        <v/>
      </c>
      <c r="F27" s="26">
        <f>IF(F13&lt;-CONFIG!B6,"CRITICAL","")</f>
        <v/>
      </c>
      <c r="G27" s="26">
        <f>IF(G13&lt;-CONFIG!B6,"CRITICAL","")</f>
        <v/>
      </c>
      <c r="H27" s="26">
        <f>IF(H13&lt;-CONFIG!B6,"CRITICAL","")</f>
        <v/>
      </c>
      <c r="I27" s="26">
        <f>IF(I13&lt;-CONFIG!B6,"CRITICAL","")</f>
        <v/>
      </c>
      <c r="J27" s="26">
        <f>IF(J13&lt;-CONFIG!B6,"CRITICAL","")</f>
        <v/>
      </c>
      <c r="K27" s="26">
        <f>IF(K13&lt;-CONFIG!B6,"CRITICAL","")</f>
        <v/>
      </c>
      <c r="L27" s="26">
        <f>IF(L13&lt;-CONFIG!B6,"CRITICAL","")</f>
        <v/>
      </c>
      <c r="M27" s="26">
        <f>IF(M13&lt;-CONFIG!B6,"CRITICAL","")</f>
        <v/>
      </c>
    </row>
    <row r="29" ht="28" customHeight="1">
      <c r="A29" s="31" t="inlineStr">
        <is>
          <t xml:space="preserve">  SUMMARY METRICS</t>
        </is>
      </c>
      <c r="B29" s="32" t="n"/>
      <c r="C29" s="32" t="n"/>
      <c r="D29" s="32" t="n"/>
      <c r="E29" s="32" t="n"/>
      <c r="F29" s="32" t="n"/>
      <c r="G29" s="32" t="n"/>
      <c r="H29" s="32" t="n"/>
      <c r="I29" s="32" t="n"/>
      <c r="J29" s="32" t="n"/>
      <c r="K29" s="32" t="n"/>
      <c r="L29" s="32" t="n"/>
      <c r="M29" s="32" t="n"/>
    </row>
    <row r="30" ht="28" customHeight="1">
      <c r="A30" s="23" t="inlineStr">
        <is>
          <t>Avg Gross Margin</t>
        </is>
      </c>
      <c r="B30" s="25">
        <f>AVERAGE(B4:M4)</f>
        <v/>
      </c>
    </row>
    <row r="31" ht="28" customHeight="1">
      <c r="A31" s="23" t="inlineStr">
        <is>
          <t>Avg Operating Margin</t>
        </is>
      </c>
      <c r="B31" s="25">
        <f>AVERAGE(B8:M8)</f>
        <v/>
      </c>
    </row>
    <row r="32" ht="28" customHeight="1">
      <c r="A32" s="23" t="inlineStr">
        <is>
          <t>GM vs Prior Year</t>
        </is>
      </c>
      <c r="B32" s="33">
        <f>B30-CONFIG!B7</f>
        <v/>
      </c>
    </row>
    <row r="33" ht="28" customHeight="1">
      <c r="A33" s="23" t="inlineStr">
        <is>
          <t>OM vs Prior Year</t>
        </is>
      </c>
      <c r="B33" s="33">
        <f>B31-CONFIG!B8</f>
        <v/>
      </c>
    </row>
    <row r="34" ht="28" customHeight="1">
      <c r="A34" s="23" t="inlineStr">
        <is>
          <t>Total GM Erosion (Start to End)</t>
        </is>
      </c>
      <c r="B34" s="33">
        <f>M4-B4</f>
        <v/>
      </c>
    </row>
    <row r="35" ht="28" customHeight="1">
      <c r="A35" s="23" t="inlineStr">
        <is>
          <t>Total OM Erosion (Start to End)</t>
        </is>
      </c>
      <c r="B35" s="33">
        <f>M8-B8</f>
        <v/>
      </c>
    </row>
    <row r="36" ht="28" customHeight="1">
      <c r="A36" s="23" t="inlineStr">
        <is>
          <t>GM Alert Count</t>
        </is>
      </c>
      <c r="B36" s="34">
        <f>COUNTIF(C25:M25,"ALERT")</f>
        <v/>
      </c>
    </row>
    <row r="37" ht="28" customHeight="1">
      <c r="A37" s="23" t="inlineStr">
        <is>
          <t>OM Alert Count</t>
        </is>
      </c>
      <c r="B37" s="34">
        <f>COUNTIF(C26:M26,"ALERT")</f>
        <v/>
      </c>
    </row>
    <row r="38" ht="28" customHeight="1">
      <c r="A38" s="23" t="inlineStr">
        <is>
          <t>Critical Alert Count</t>
        </is>
      </c>
      <c r="B38" s="34">
        <f>COUNTIF(B27:M27,"CRITICAL")</f>
        <v/>
      </c>
    </row>
    <row r="39" ht="28" customHeight="1">
      <c r="A39" s="23" t="inlineStr">
        <is>
          <t>Projected GM (Next Month)</t>
        </is>
      </c>
      <c r="B39" s="25">
        <f>AVERAGE(K4:M4)+(M4-K4)/2</f>
        <v/>
      </c>
    </row>
    <row r="40" ht="28" customHeight="1">
      <c r="A40" s="23" t="inlineStr">
        <is>
          <t>Projected OM (Next Month)</t>
        </is>
      </c>
      <c r="B40" s="25">
        <f>AVERAGE(K8:M8)+(M8-K8)/2</f>
        <v/>
      </c>
    </row>
    <row r="41" ht="28" customHeight="1">
      <c r="A41" s="23" t="inlineStr">
        <is>
          <t>Intervention Needed?</t>
        </is>
      </c>
      <c r="B41" s="35">
        <f>IF(OR(B38&gt;0,B30&lt;CONFIG!B3,B31&lt;CONFIG!B4),"YES","NO")</f>
        <v/>
      </c>
    </row>
    <row r="42" ht="28" customHeight="1">
      <c r="A42" s="23" t="inlineStr">
        <is>
          <t>Fastest Growing Cost</t>
        </is>
      </c>
      <c r="B42" s="35">
        <f>INDEX(INPUT!A11:A15,MATCH(MAX(M17:M21)-B17:B21,M17:M21-B17:B21,0))</f>
        <v/>
      </c>
    </row>
    <row r="43" ht="28" customHeight="1">
      <c r="A43" s="23" t="inlineStr">
        <is>
          <t>Margin Health</t>
        </is>
      </c>
      <c r="B43" s="35">
        <f>IF(AND(B30&gt;=CONFIG!B3,B31&gt;=CONFIG!B4,B38=0),"HEALTHY",IF(AND(B30&gt;=CONFIG!B3*0.9,B31&gt;=CONFIG!B4*0.9),"CAUTION","AT RISK"))</f>
        <v/>
      </c>
    </row>
  </sheetData>
  <mergeCells count="4">
    <mergeCell ref="A24:M24"/>
    <mergeCell ref="A16:M16"/>
    <mergeCell ref="A1:M1"/>
    <mergeCell ref="A29:M29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D39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6" t="inlineStr">
        <is>
          <t>MARGIN EROSION TRACKER</t>
        </is>
      </c>
      <c r="B1" s="2" t="n"/>
      <c r="C1" s="2" t="n"/>
      <c r="D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</row>
    <row r="4" ht="28" customHeight="1">
      <c r="A4" s="17" t="inlineStr">
        <is>
          <t xml:space="preserve">  MARGIN SUMMARY</t>
        </is>
      </c>
      <c r="B4" s="18" t="n"/>
      <c r="C4" s="18" t="n"/>
      <c r="D4" s="18" t="n"/>
    </row>
    <row r="5" ht="32" customHeight="1">
      <c r="A5" s="19" t="inlineStr">
        <is>
          <t>Avg Gross Margin</t>
        </is>
      </c>
      <c r="B5" s="37">
        <f>LOGIC!B30</f>
        <v/>
      </c>
    </row>
    <row r="6" ht="32" customHeight="1">
      <c r="A6" s="19" t="inlineStr">
        <is>
          <t>Avg Operating Margin</t>
        </is>
      </c>
      <c r="B6" s="37">
        <f>LOGIC!B31</f>
        <v/>
      </c>
    </row>
    <row r="7" ht="32" customHeight="1">
      <c r="A7" s="19" t="inlineStr">
        <is>
          <t>GM vs Prior Year</t>
        </is>
      </c>
      <c r="B7" s="38">
        <f>LOGIC!B32</f>
        <v/>
      </c>
    </row>
    <row r="8" ht="32" customHeight="1">
      <c r="A8" s="19" t="inlineStr">
        <is>
          <t>OM vs Prior Year</t>
        </is>
      </c>
      <c r="B8" s="38">
        <f>LOGIC!B33</f>
        <v/>
      </c>
    </row>
    <row r="10" ht="28" customHeight="1">
      <c r="A10" s="21" t="inlineStr">
        <is>
          <t xml:space="preserve">  EROSION ANALYSIS</t>
        </is>
      </c>
      <c r="B10" s="22" t="n"/>
      <c r="C10" s="22" t="n"/>
      <c r="D10" s="22" t="n"/>
    </row>
    <row r="11" ht="32" customHeight="1">
      <c r="A11" s="19" t="inlineStr">
        <is>
          <t>GM Erosion (12 months)</t>
        </is>
      </c>
      <c r="B11" s="38">
        <f>LOGIC!B34</f>
        <v/>
      </c>
    </row>
    <row r="12" ht="32" customHeight="1">
      <c r="A12" s="19" t="inlineStr">
        <is>
          <t>OM Erosion (12 months)</t>
        </is>
      </c>
      <c r="B12" s="38">
        <f>LOGIC!B35</f>
        <v/>
      </c>
    </row>
    <row r="13" ht="32" customHeight="1">
      <c r="A13" s="19" t="inlineStr">
        <is>
          <t>GM Alert Months</t>
        </is>
      </c>
      <c r="B13" s="39">
        <f>LOGIC!B36</f>
        <v/>
      </c>
    </row>
    <row r="14" ht="32" customHeight="1">
      <c r="A14" s="19" t="inlineStr">
        <is>
          <t>OM Alert Months</t>
        </is>
      </c>
      <c r="B14" s="39">
        <f>LOGIC!B37</f>
        <v/>
      </c>
    </row>
    <row r="15" ht="32" customHeight="1">
      <c r="A15" s="19" t="inlineStr">
        <is>
          <t>Critical Alerts</t>
        </is>
      </c>
      <c r="B15" s="39">
        <f>LOGIC!B38</f>
        <v/>
      </c>
    </row>
    <row r="17" ht="28" customHeight="1">
      <c r="A17" s="29" t="inlineStr">
        <is>
          <t xml:space="preserve">  PROJECTIONS &amp; ACTION</t>
        </is>
      </c>
      <c r="B17" s="30" t="n"/>
      <c r="C17" s="30" t="n"/>
      <c r="D17" s="30" t="n"/>
    </row>
    <row r="18" ht="32" customHeight="1">
      <c r="A18" s="19" t="inlineStr">
        <is>
          <t>Projected GM (Next Mo)</t>
        </is>
      </c>
      <c r="B18" s="37">
        <f>LOGIC!B39</f>
        <v/>
      </c>
    </row>
    <row r="19" ht="32" customHeight="1">
      <c r="A19" s="19" t="inlineStr">
        <is>
          <t>Projected OM (Next Mo)</t>
        </is>
      </c>
      <c r="B19" s="37">
        <f>LOGIC!B40</f>
        <v/>
      </c>
    </row>
    <row r="20" ht="32" customHeight="1">
      <c r="A20" s="19" t="inlineStr">
        <is>
          <t>Fastest Growing Cost</t>
        </is>
      </c>
      <c r="B20" s="40">
        <f>LOGIC!B42</f>
        <v/>
      </c>
    </row>
    <row r="21" ht="32" customHeight="1">
      <c r="A21" s="19" t="inlineStr">
        <is>
          <t>Intervention Needed?</t>
        </is>
      </c>
      <c r="B21" s="40">
        <f>LOGIC!B41</f>
        <v/>
      </c>
    </row>
    <row r="22" ht="32" customHeight="1">
      <c r="A22" s="19" t="inlineStr">
        <is>
          <t>Margin Health</t>
        </is>
      </c>
      <c r="B22" s="41">
        <f>LOGIC!B43</f>
        <v/>
      </c>
    </row>
    <row r="24" ht="28" customHeight="1">
      <c r="A24" s="31" t="inlineStr">
        <is>
          <t xml:space="preserve">  MONTHLY MARGIN TREND</t>
        </is>
      </c>
      <c r="B24" s="32" t="n"/>
      <c r="C24" s="32" t="n"/>
      <c r="D24" s="32" t="n"/>
    </row>
    <row r="25" ht="32" customHeight="1">
      <c r="A25" s="42" t="inlineStr">
        <is>
          <t>Month</t>
        </is>
      </c>
      <c r="B25" s="42" t="inlineStr">
        <is>
          <t>Gross Margin</t>
        </is>
      </c>
      <c r="C25" s="42" t="inlineStr">
        <is>
          <t>Operating Margin</t>
        </is>
      </c>
      <c r="D25" s="42" t="inlineStr">
        <is>
          <t>GM Change</t>
        </is>
      </c>
    </row>
    <row r="26">
      <c r="A26" s="43" t="inlineStr">
        <is>
          <t>Jan</t>
        </is>
      </c>
      <c r="B26" s="44">
        <f>LOGIC!B4</f>
        <v/>
      </c>
      <c r="C26" s="44">
        <f>LOGIC!B8</f>
        <v/>
      </c>
      <c r="D26" s="45">
        <f>LOGIC!B10</f>
        <v/>
      </c>
    </row>
    <row r="27">
      <c r="A27" s="43" t="inlineStr">
        <is>
          <t>Feb</t>
        </is>
      </c>
      <c r="B27" s="44">
        <f>LOGIC!C4</f>
        <v/>
      </c>
      <c r="C27" s="44">
        <f>LOGIC!C8</f>
        <v/>
      </c>
      <c r="D27" s="45">
        <f>LOGIC!C10</f>
        <v/>
      </c>
    </row>
    <row r="28">
      <c r="A28" s="43" t="inlineStr">
        <is>
          <t>Mar</t>
        </is>
      </c>
      <c r="B28" s="44">
        <f>LOGIC!D4</f>
        <v/>
      </c>
      <c r="C28" s="44">
        <f>LOGIC!D8</f>
        <v/>
      </c>
      <c r="D28" s="45">
        <f>LOGIC!D10</f>
        <v/>
      </c>
    </row>
    <row r="29">
      <c r="A29" s="43" t="inlineStr">
        <is>
          <t>Apr</t>
        </is>
      </c>
      <c r="B29" s="44">
        <f>LOGIC!E4</f>
        <v/>
      </c>
      <c r="C29" s="44">
        <f>LOGIC!E8</f>
        <v/>
      </c>
      <c r="D29" s="45">
        <f>LOGIC!E10</f>
        <v/>
      </c>
    </row>
    <row r="30">
      <c r="A30" s="43" t="inlineStr">
        <is>
          <t>May</t>
        </is>
      </c>
      <c r="B30" s="44">
        <f>LOGIC!F4</f>
        <v/>
      </c>
      <c r="C30" s="44">
        <f>LOGIC!F8</f>
        <v/>
      </c>
      <c r="D30" s="45">
        <f>LOGIC!F10</f>
        <v/>
      </c>
    </row>
    <row r="31">
      <c r="A31" s="43" t="inlineStr">
        <is>
          <t>Jun</t>
        </is>
      </c>
      <c r="B31" s="44">
        <f>LOGIC!G4</f>
        <v/>
      </c>
      <c r="C31" s="44">
        <f>LOGIC!G8</f>
        <v/>
      </c>
      <c r="D31" s="45">
        <f>LOGIC!G10</f>
        <v/>
      </c>
    </row>
    <row r="32">
      <c r="A32" s="43" t="inlineStr">
        <is>
          <t>Jul</t>
        </is>
      </c>
      <c r="B32" s="44">
        <f>LOGIC!H4</f>
        <v/>
      </c>
      <c r="C32" s="44">
        <f>LOGIC!H8</f>
        <v/>
      </c>
      <c r="D32" s="45">
        <f>LOGIC!H10</f>
        <v/>
      </c>
    </row>
    <row r="33">
      <c r="A33" s="43" t="inlineStr">
        <is>
          <t>Aug</t>
        </is>
      </c>
      <c r="B33" s="44">
        <f>LOGIC!I4</f>
        <v/>
      </c>
      <c r="C33" s="44">
        <f>LOGIC!I8</f>
        <v/>
      </c>
      <c r="D33" s="45">
        <f>LOGIC!I10</f>
        <v/>
      </c>
    </row>
    <row r="34">
      <c r="A34" s="43" t="inlineStr">
        <is>
          <t>Sep</t>
        </is>
      </c>
      <c r="B34" s="44">
        <f>LOGIC!J4</f>
        <v/>
      </c>
      <c r="C34" s="44">
        <f>LOGIC!J8</f>
        <v/>
      </c>
      <c r="D34" s="45">
        <f>LOGIC!J10</f>
        <v/>
      </c>
    </row>
    <row r="35">
      <c r="A35" s="43" t="inlineStr">
        <is>
          <t>Oct</t>
        </is>
      </c>
      <c r="B35" s="44">
        <f>LOGIC!K4</f>
        <v/>
      </c>
      <c r="C35" s="44">
        <f>LOGIC!K8</f>
        <v/>
      </c>
      <c r="D35" s="45">
        <f>LOGIC!K10</f>
        <v/>
      </c>
    </row>
    <row r="36">
      <c r="A36" s="43" t="inlineStr">
        <is>
          <t>Nov</t>
        </is>
      </c>
      <c r="B36" s="44">
        <f>LOGIC!L4</f>
        <v/>
      </c>
      <c r="C36" s="44">
        <f>LOGIC!L8</f>
        <v/>
      </c>
      <c r="D36" s="45">
        <f>LOGIC!L10</f>
        <v/>
      </c>
    </row>
    <row r="37">
      <c r="A37" s="43" t="inlineStr">
        <is>
          <t>Dec</t>
        </is>
      </c>
      <c r="B37" s="44">
        <f>LOGIC!M4</f>
        <v/>
      </c>
      <c r="C37" s="44">
        <f>LOGIC!M8</f>
        <v/>
      </c>
      <c r="D37" s="45">
        <f>LOGIC!M10</f>
        <v/>
      </c>
    </row>
    <row r="39" ht="24" customHeight="1">
      <c r="A39" s="46" t="inlineStr">
        <is>
          <t>RangeLead.com  |  Premium B2B Lead Data  |  Free Download — rangelead.com/free-tools</t>
        </is>
      </c>
    </row>
  </sheetData>
  <mergeCells count="7">
    <mergeCell ref="A1:D1"/>
    <mergeCell ref="A17:D17"/>
    <mergeCell ref="A4:D4"/>
    <mergeCell ref="A39:D39"/>
    <mergeCell ref="A24:D24"/>
    <mergeCell ref="A2:D2"/>
    <mergeCell ref="A10:D10"/>
  </mergeCells>
  <conditionalFormatting sqref="B7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B8">
    <cfRule type="cellIs" priority="3" operator="greaterThan" dxfId="0">
      <formula>0</formula>
    </cfRule>
    <cfRule type="cellIs" priority="4" operator="lessThan" dxfId="1">
      <formula>0</formula>
    </cfRule>
  </conditionalFormatting>
  <conditionalFormatting sqref="B11">
    <cfRule type="cellIs" priority="5" operator="greaterThan" dxfId="0">
      <formula>0</formula>
    </cfRule>
    <cfRule type="cellIs" priority="6" operator="lessThan" dxfId="1">
      <formula>0</formula>
    </cfRule>
  </conditionalFormatting>
  <conditionalFormatting sqref="B12">
    <cfRule type="cellIs" priority="7" operator="greaterThan" dxfId="0">
      <formula>0</formula>
    </cfRule>
    <cfRule type="cellIs" priority="8" operator="lessThan" dxfId="1">
      <formula>0</formula>
    </cfRule>
  </conditionalFormatting>
  <conditionalFormatting sqref="B21">
    <cfRule type="cellIs" priority="9" operator="equal" dxfId="1">
      <formula>"YES"</formula>
    </cfRule>
    <cfRule type="cellIs" priority="10" operator="equal" dxfId="0">
      <formula>"NO"</formula>
    </cfRule>
  </conditionalFormatting>
  <conditionalFormatting sqref="B22">
    <cfRule type="cellIs" priority="11" operator="equal" dxfId="0">
      <formula>"HEALTHY"</formula>
    </cfRule>
    <cfRule type="cellIs" priority="12" operator="equal" dxfId="2">
      <formula>"CAUTION"</formula>
    </cfRule>
    <cfRule type="cellIs" priority="13" operator="equal" dxfId="1">
      <formula>"AT RISK"</formula>
    </cfRule>
  </conditionalFormatting>
  <conditionalFormatting sqref="B26:B37">
    <cfRule type="cellIs" priority="14" operator="greaterThanOrEqual" dxfId="0">
      <formula>0.65</formula>
    </cfRule>
    <cfRule type="cellIs" priority="15" operator="between" dxfId="2">
      <formula>0.55</formula>
      <formula>0.649</formula>
    </cfRule>
    <cfRule type="cellIs" priority="16" operator="lessThan" dxfId="1">
      <formula>0.55</formula>
    </cfRule>
  </conditionalFormatting>
  <conditionalFormatting sqref="C26:C37">
    <cfRule type="cellIs" priority="17" operator="greaterThanOrEqual" dxfId="0">
      <formula>0.2</formula>
    </cfRule>
    <cfRule type="cellIs" priority="18" operator="between" dxfId="2">
      <formula>0.1</formula>
      <formula>0.199</formula>
    </cfRule>
    <cfRule type="cellIs" priority="19" operator="lessThan" dxfId="1">
      <formula>0.1</formula>
    </cfRule>
  </conditionalFormatting>
  <conditionalFormatting sqref="D26:D37">
    <cfRule type="cellIs" priority="20" operator="greaterThan" dxfId="0">
      <formula>0</formula>
    </cfRule>
    <cfRule type="cellIs" priority="21" operator="lessThan" dxfId="1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2026-02-10T15:45:43Z</dcterms:created>
  <dcterms:modified xmlns:dcterms="http://purl.org/dc/terms/" xmlns:xsi="http://www.w3.org/2001/XMLSchema-instance" xsi:type="dcterms:W3CDTF">2026-02-10T15:45:43Z</dcterms:modified>
</cp:coreProperties>
</file>