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README" sheetId="1" state="visible" r:id="rId1"/>
    <sheet xmlns:r="http://schemas.openxmlformats.org/officeDocument/2006/relationships" name="CONFIG" sheetId="2" state="visible" r:id="rId2"/>
    <sheet xmlns:r="http://schemas.openxmlformats.org/officeDocument/2006/relationships" name="INPUT" sheetId="3" state="visible" r:id="rId3"/>
    <sheet xmlns:r="http://schemas.openxmlformats.org/officeDocument/2006/relationships" name="LOGIC" sheetId="4" state="visible" r:id="rId4"/>
    <sheet xmlns:r="http://schemas.openxmlformats.org/officeDocument/2006/relationships" name="OUTPUT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&quot;$&quot;#,##0"/>
    <numFmt numFmtId="165" formatCode="#,##0&quot; days&quot;"/>
  </numFmts>
  <fonts count="14">
    <font>
      <name val="Calibri"/>
      <family val="2"/>
      <color theme="1"/>
      <sz val="11"/>
      <scheme val="minor"/>
    </font>
    <font>
      <name val="Aptos"/>
      <b val="1"/>
      <color rgb="00FFFFFF"/>
      <sz val="18"/>
    </font>
    <font>
      <name val="Aptos"/>
      <color rgb="00FFFFFF"/>
      <sz val="10"/>
    </font>
    <font>
      <name val="Aptos"/>
      <b val="1"/>
      <color rgb="001E3A5F"/>
      <sz val="11"/>
    </font>
    <font>
      <name val="Aptos"/>
      <color rgb="00374151"/>
      <sz val="10"/>
    </font>
    <font>
      <name val="Aptos"/>
      <b val="1"/>
      <color rgb="00FFFFFF"/>
      <sz val="11"/>
    </font>
    <font>
      <name val="Aptos"/>
      <b val="1"/>
      <color rgb="00374151"/>
      <sz val="10"/>
    </font>
    <font>
      <name val="Aptos"/>
      <color rgb="00374151"/>
      <sz val="11"/>
    </font>
    <font>
      <name val="Aptos"/>
      <i val="1"/>
      <color rgb="006B7280"/>
      <sz val="9"/>
    </font>
    <font>
      <name val="Aptos"/>
      <b val="1"/>
      <color rgb="000F1B2D"/>
      <sz val="11"/>
    </font>
    <font>
      <name val="Aptos"/>
      <b val="1"/>
      <color rgb="00FFFFFF"/>
      <sz val="16"/>
    </font>
    <font>
      <name val="Aptos"/>
      <b val="1"/>
      <color rgb="000F1B2D"/>
      <sz val="13"/>
    </font>
    <font>
      <name val="Aptos"/>
      <b val="1"/>
      <color rgb="00FFFFFF"/>
      <sz val="10"/>
    </font>
    <font>
      <name val="Aptos"/>
      <b val="1"/>
      <color rgb="000F1B2D"/>
      <sz val="16"/>
    </font>
  </fonts>
  <fills count="15">
    <fill>
      <patternFill/>
    </fill>
    <fill>
      <patternFill patternType="gray125"/>
    </fill>
    <fill>
      <patternFill patternType="solid">
        <fgColor rgb="000F1B2D"/>
        <bgColor rgb="000F1B2D"/>
      </patternFill>
    </fill>
    <fill>
      <patternFill patternType="solid">
        <fgColor rgb="001E3A5F"/>
        <bgColor rgb="001E3A5F"/>
      </patternFill>
    </fill>
    <fill>
      <patternFill patternType="solid">
        <fgColor rgb="007C3AED"/>
        <bgColor rgb="007C3AED"/>
      </patternFill>
    </fill>
    <fill>
      <patternFill patternType="solid">
        <fgColor rgb="00F5F3FF"/>
        <bgColor rgb="00F5F3FF"/>
      </patternFill>
    </fill>
    <fill>
      <patternFill patternType="solid">
        <fgColor rgb="0016A34A"/>
        <bgColor rgb="0016A34A"/>
      </patternFill>
    </fill>
    <fill>
      <patternFill patternType="solid">
        <fgColor rgb="00FFFFFF"/>
        <bgColor rgb="00FFFFFF"/>
      </patternFill>
    </fill>
    <fill>
      <patternFill patternType="solid">
        <fgColor rgb="00FFFDE7"/>
        <bgColor rgb="00FFFDE7"/>
      </patternFill>
    </fill>
    <fill>
      <patternFill patternType="solid">
        <fgColor rgb="00D97706"/>
        <bgColor rgb="00D97706"/>
      </patternFill>
    </fill>
    <fill>
      <patternFill patternType="solid">
        <fgColor rgb="00F1F5F9"/>
        <bgColor rgb="00F1F5F9"/>
      </patternFill>
    </fill>
    <fill>
      <patternFill patternType="solid">
        <fgColor rgb="00DC2626"/>
        <bgColor rgb="00DC2626"/>
      </patternFill>
    </fill>
    <fill>
      <patternFill patternType="solid">
        <fgColor rgb="00F0F9FF"/>
        <bgColor rgb="00F0F9FF"/>
      </patternFill>
    </fill>
    <fill>
      <patternFill patternType="solid">
        <fgColor rgb="00FFFBEB"/>
        <bgColor rgb="00FFFBEB"/>
      </patternFill>
    </fill>
    <fill>
      <patternFill patternType="solid">
        <fgColor rgb="00FEF2F2"/>
        <bgColor rgb="00FEF2F2"/>
      </patternFill>
    </fill>
  </fills>
  <borders count="2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</borders>
  <cellStyleXfs count="1">
    <xf numFmtId="0" fontId="0" fillId="0" borderId="0"/>
  </cellStyleXfs>
  <cellXfs count="48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0" fillId="2" borderId="0" pivotButton="0" quotePrefix="0" xfId="0"/>
    <xf numFmtId="0" fontId="2" fillId="3" borderId="0" applyAlignment="1" pivotButton="0" quotePrefix="0" xfId="0">
      <alignment horizontal="center" vertical="center"/>
    </xf>
    <xf numFmtId="0" fontId="0" fillId="3" borderId="0" pivotButton="0" quotePrefix="0" xfId="0"/>
    <xf numFmtId="0" fontId="3" fillId="0" borderId="0" applyAlignment="1" pivotButton="0" quotePrefix="0" xfId="0">
      <alignment vertical="top"/>
    </xf>
    <xf numFmtId="0" fontId="4" fillId="0" borderId="0" applyAlignment="1" pivotButton="0" quotePrefix="0" xfId="0">
      <alignment vertical="center" wrapText="1"/>
    </xf>
    <xf numFmtId="0" fontId="5" fillId="4" borderId="1" applyAlignment="1" pivotButton="0" quotePrefix="0" xfId="0">
      <alignment horizontal="left" vertical="center"/>
    </xf>
    <xf numFmtId="0" fontId="0" fillId="4" borderId="1" pivotButton="0" quotePrefix="0" xfId="0"/>
    <xf numFmtId="0" fontId="6" fillId="5" borderId="1" applyAlignment="1" pivotButton="0" quotePrefix="0" xfId="0">
      <alignment horizontal="left" vertical="center"/>
    </xf>
    <xf numFmtId="9" fontId="7" fillId="5" borderId="1" applyAlignment="1" pivotButton="0" quotePrefix="0" xfId="0">
      <alignment horizontal="center" vertical="center"/>
    </xf>
    <xf numFmtId="0" fontId="8" fillId="0" borderId="0" applyAlignment="1" pivotButton="0" quotePrefix="0" xfId="0">
      <alignment horizontal="left" vertical="center"/>
    </xf>
    <xf numFmtId="2" fontId="7" fillId="5" borderId="1" applyAlignment="1" pivotButton="0" quotePrefix="0" xfId="0">
      <alignment horizontal="center" vertical="center"/>
    </xf>
    <xf numFmtId="3" fontId="7" fillId="5" borderId="1" applyAlignment="1" pivotButton="0" quotePrefix="0" xfId="0">
      <alignment horizontal="center" vertical="center"/>
    </xf>
    <xf numFmtId="0" fontId="5" fillId="6" borderId="1" applyAlignment="1" pivotButton="0" quotePrefix="0" xfId="0">
      <alignment horizontal="left" vertical="center"/>
    </xf>
    <xf numFmtId="0" fontId="0" fillId="6" borderId="1" pivotButton="0" quotePrefix="0" xfId="0"/>
    <xf numFmtId="0" fontId="5" fillId="3" borderId="1" applyAlignment="1" pivotButton="0" quotePrefix="0" xfId="0">
      <alignment horizontal="left" vertical="center"/>
    </xf>
    <xf numFmtId="0" fontId="0" fillId="3" borderId="1" pivotButton="0" quotePrefix="0" xfId="0"/>
    <xf numFmtId="0" fontId="6" fillId="7" borderId="1" applyAlignment="1" pivotButton="0" quotePrefix="0" xfId="0">
      <alignment horizontal="left" vertical="center"/>
    </xf>
    <xf numFmtId="164" fontId="7" fillId="8" borderId="1" applyAlignment="1" pivotButton="0" quotePrefix="0" xfId="0">
      <alignment horizontal="center" vertical="center"/>
    </xf>
    <xf numFmtId="0" fontId="5" fillId="9" borderId="1" applyAlignment="1" pivotButton="0" quotePrefix="0" xfId="0">
      <alignment horizontal="left" vertical="center"/>
    </xf>
    <xf numFmtId="0" fontId="0" fillId="9" borderId="1" pivotButton="0" quotePrefix="0" xfId="0"/>
    <xf numFmtId="0" fontId="6" fillId="10" borderId="1" applyAlignment="1" pivotButton="0" quotePrefix="0" xfId="0">
      <alignment horizontal="left" vertical="center"/>
    </xf>
    <xf numFmtId="164" fontId="9" fillId="10" borderId="1" applyAlignment="1" pivotButton="0" quotePrefix="0" xfId="0">
      <alignment horizontal="center" vertical="center"/>
    </xf>
    <xf numFmtId="2" fontId="9" fillId="10" borderId="1" applyAlignment="1" pivotButton="0" quotePrefix="0" xfId="0">
      <alignment horizontal="center" vertical="center"/>
    </xf>
    <xf numFmtId="3" fontId="9" fillId="10" borderId="1" applyAlignment="1" pivotButton="0" quotePrefix="0" xfId="0">
      <alignment horizontal="center" vertical="center"/>
    </xf>
    <xf numFmtId="0" fontId="5" fillId="11" borderId="1" applyAlignment="1" pivotButton="0" quotePrefix="0" xfId="0">
      <alignment horizontal="left" vertical="center"/>
    </xf>
    <xf numFmtId="0" fontId="0" fillId="11" borderId="1" pivotButton="0" quotePrefix="0" xfId="0"/>
    <xf numFmtId="0" fontId="5" fillId="2" borderId="1" applyAlignment="1" pivotButton="0" quotePrefix="0" xfId="0">
      <alignment horizontal="left" vertical="center"/>
    </xf>
    <xf numFmtId="0" fontId="0" fillId="2" borderId="1" pivotButton="0" quotePrefix="0" xfId="0"/>
    <xf numFmtId="0" fontId="9" fillId="10" borderId="1" applyAlignment="1" pivotButton="0" quotePrefix="0" xfId="0">
      <alignment horizontal="center" vertical="center"/>
    </xf>
    <xf numFmtId="0" fontId="10" fillId="2" borderId="0" applyAlignment="1" pivotButton="0" quotePrefix="0" xfId="0">
      <alignment horizontal="center" vertical="center"/>
    </xf>
    <xf numFmtId="2" fontId="11" fillId="12" borderId="1" applyAlignment="1" pivotButton="0" quotePrefix="0" xfId="0">
      <alignment horizontal="center" vertical="center"/>
    </xf>
    <xf numFmtId="165" fontId="11" fillId="12" borderId="1" applyAlignment="1" pivotButton="0" quotePrefix="0" xfId="0">
      <alignment horizontal="center" vertical="center"/>
    </xf>
    <xf numFmtId="164" fontId="11" fillId="12" borderId="1" applyAlignment="1" pivotButton="0" quotePrefix="0" xfId="0">
      <alignment horizontal="center" vertical="center"/>
    </xf>
    <xf numFmtId="0" fontId="12" fillId="3" borderId="1" applyAlignment="1" pivotButton="0" quotePrefix="0" xfId="0">
      <alignment horizontal="center" vertical="center" wrapText="1"/>
    </xf>
    <xf numFmtId="2" fontId="9" fillId="12" borderId="1" applyAlignment="1" pivotButton="0" quotePrefix="0" xfId="0">
      <alignment horizontal="center" vertical="center"/>
    </xf>
    <xf numFmtId="2" fontId="9" fillId="13" borderId="1" applyAlignment="1" pivotButton="0" quotePrefix="0" xfId="0">
      <alignment horizontal="center" vertical="center"/>
    </xf>
    <xf numFmtId="2" fontId="9" fillId="14" borderId="1" applyAlignment="1" pivotButton="0" quotePrefix="0" xfId="0">
      <alignment horizontal="center" vertical="center"/>
    </xf>
    <xf numFmtId="3" fontId="9" fillId="12" borderId="1" applyAlignment="1" pivotButton="0" quotePrefix="0" xfId="0">
      <alignment horizontal="center" vertical="center"/>
    </xf>
    <xf numFmtId="3" fontId="9" fillId="13" borderId="1" applyAlignment="1" pivotButton="0" quotePrefix="0" xfId="0">
      <alignment horizontal="center" vertical="center"/>
    </xf>
    <xf numFmtId="3" fontId="9" fillId="14" borderId="1" applyAlignment="1" pivotButton="0" quotePrefix="0" xfId="0">
      <alignment horizontal="center" vertical="center"/>
    </xf>
    <xf numFmtId="164" fontId="9" fillId="12" borderId="1" applyAlignment="1" pivotButton="0" quotePrefix="0" xfId="0">
      <alignment horizontal="center" vertical="center"/>
    </xf>
    <xf numFmtId="164" fontId="9" fillId="13" borderId="1" applyAlignment="1" pivotButton="0" quotePrefix="0" xfId="0">
      <alignment horizontal="center" vertical="center"/>
    </xf>
    <xf numFmtId="164" fontId="9" fillId="14" borderId="1" applyAlignment="1" pivotButton="0" quotePrefix="0" xfId="0">
      <alignment horizontal="center" vertical="center"/>
    </xf>
    <xf numFmtId="0" fontId="11" fillId="12" borderId="1" applyAlignment="1" pivotButton="0" quotePrefix="0" xfId="0">
      <alignment horizontal="center" vertical="center"/>
    </xf>
    <xf numFmtId="0" fontId="13" fillId="12" borderId="1" applyAlignment="1" pivotButton="0" quotePrefix="0" xfId="0">
      <alignment horizontal="center" vertical="center"/>
    </xf>
    <xf numFmtId="0" fontId="8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ont>
        <name val="Aptos"/>
        <b val="1"/>
        <color rgb="0016A34A"/>
        <sz val="10"/>
      </font>
      <fill>
        <patternFill patternType="solid">
          <fgColor rgb="00DCFCE7"/>
          <bgColor rgb="00DCFCE7"/>
        </patternFill>
      </fill>
    </dxf>
    <dxf>
      <font>
        <name val="Aptos"/>
        <b val="1"/>
        <color rgb="00D97706"/>
        <sz val="10"/>
      </font>
      <fill>
        <patternFill patternType="solid">
          <fgColor rgb="00FEF3C7"/>
          <bgColor rgb="00FEF3C7"/>
        </patternFill>
      </fill>
    </dxf>
    <dxf>
      <font>
        <name val="Aptos"/>
        <b val="1"/>
        <color rgb="00DC2626"/>
        <sz val="10"/>
      </font>
      <fill>
        <patternFill patternType="solid">
          <fgColor rgb="00FEE2E2"/>
          <bgColor rgb="00FEE2E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styles" Target="styles.xml" Id="rId6"/><Relationship Type="http://schemas.openxmlformats.org/officeDocument/2006/relationships/theme" Target="theme/theme1.xml" Id="rId7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1E3A5F"/>
    <outlinePr summaryBelow="1" summaryRight="1"/>
    <pageSetUpPr/>
  </sheetPr>
  <dimension ref="A1:B31"/>
  <sheetViews>
    <sheetView showGridLines="0" zoomScale="110" workbookViewId="0">
      <selection activeCell="A1" sqref="A1"/>
    </sheetView>
  </sheetViews>
  <sheetFormatPr baseColWidth="8" defaultRowHeight="15"/>
  <cols>
    <col width="22" customWidth="1" min="1" max="1"/>
    <col width="80" customWidth="1" min="2" max="2"/>
  </cols>
  <sheetData>
    <row r="1" ht="50" customHeight="1">
      <c r="A1" s="1" t="inlineStr">
        <is>
          <t>RISK - LIQUIDITY STRESS TEST</t>
        </is>
      </c>
      <c r="B1" s="2" t="n"/>
    </row>
    <row r="2" ht="24" customHeight="1">
      <c r="A2" s="3" t="inlineStr">
        <is>
          <t>RangeLead.com  |  Auto-Calculated Spreadsheet</t>
        </is>
      </c>
      <c r="B2" s="4" t="n"/>
    </row>
    <row r="4">
      <c r="A4" s="5" t="inlineStr">
        <is>
          <t>PURPOSE</t>
        </is>
      </c>
    </row>
    <row r="5" ht="58" customHeight="1">
      <c r="A5" s="6" t="inlineStr">
        <is>
          <t>Stress-test your liquidity position under multiple scenarios. Calculate liquidity ratios, days of cash runway, coverage gaps, and minimum buffer requirements.</t>
        </is>
      </c>
    </row>
    <row r="7">
      <c r="A7" s="5" t="inlineStr">
        <is>
          <t>REQUIRED INPUTS (INPUT sheet)</t>
        </is>
      </c>
    </row>
    <row r="8" ht="22" customHeight="1">
      <c r="A8" s="6" t="inlineStr">
        <is>
          <t xml:space="preserve">  • Cash and cash equivalents</t>
        </is>
      </c>
    </row>
    <row r="9" ht="22" customHeight="1">
      <c r="A9" s="6" t="inlineStr">
        <is>
          <t xml:space="preserve">  • Accounts receivable (current and aging)</t>
        </is>
      </c>
    </row>
    <row r="10" ht="22" customHeight="1">
      <c r="A10" s="6" t="inlineStr">
        <is>
          <t xml:space="preserve">  • Accounts payable (current and due dates)</t>
        </is>
      </c>
    </row>
    <row r="11" ht="22" customHeight="1">
      <c r="A11" s="6" t="inlineStr">
        <is>
          <t xml:space="preserve">  • Short-term investments</t>
        </is>
      </c>
    </row>
    <row r="12" ht="22" customHeight="1">
      <c r="A12" s="6" t="inlineStr">
        <is>
          <t xml:space="preserve">  • Credit facilities and lines of credit</t>
        </is>
      </c>
    </row>
    <row r="13" ht="22" customHeight="1">
      <c r="A13" s="6" t="inlineStr">
        <is>
          <t xml:space="preserve">  • Monthly operating expenses</t>
        </is>
      </c>
    </row>
    <row r="15">
      <c r="A15" s="5" t="inlineStr">
        <is>
          <t>OUTPUTS (OUTPUT sheet)</t>
        </is>
      </c>
    </row>
    <row r="16" ht="22" customHeight="1">
      <c r="A16" s="6" t="inlineStr">
        <is>
          <t xml:space="preserve">  • Current ratio under stress</t>
        </is>
      </c>
    </row>
    <row r="17" ht="22" customHeight="1">
      <c r="A17" s="6" t="inlineStr">
        <is>
          <t xml:space="preserve">  • Quick ratio under stress</t>
        </is>
      </c>
    </row>
    <row r="18" ht="22" customHeight="1">
      <c r="A18" s="6" t="inlineStr">
        <is>
          <t xml:space="preserve">  • Days of cash on hand</t>
        </is>
      </c>
    </row>
    <row r="19" ht="22" customHeight="1">
      <c r="A19" s="6" t="inlineStr">
        <is>
          <t xml:space="preserve">  • Coverage gaps by scenario</t>
        </is>
      </c>
    </row>
    <row r="20" ht="22" customHeight="1">
      <c r="A20" s="6" t="inlineStr">
        <is>
          <t xml:space="preserve">  • Minimum cash buffer required</t>
        </is>
      </c>
    </row>
    <row r="21" ht="22" customHeight="1">
      <c r="A21" s="6" t="inlineStr">
        <is>
          <t xml:space="preserve">  • Liquidity risk rating</t>
        </is>
      </c>
    </row>
    <row r="23">
      <c r="A23" s="5" t="inlineStr">
        <is>
          <t>DO NOT EDIT</t>
        </is>
      </c>
    </row>
    <row r="24" ht="22" customHeight="1">
      <c r="A24" s="6" t="inlineStr">
        <is>
          <t xml:space="preserve">  • LOGIC sheet — contains all calculations</t>
        </is>
      </c>
    </row>
    <row r="25" ht="22" customHeight="1">
      <c r="A25" s="6" t="inlineStr">
        <is>
          <t xml:space="preserve">  • OUTPUT sheet — displays results from LOGIC</t>
        </is>
      </c>
    </row>
    <row r="26" ht="22" customHeight="1">
      <c r="A26" s="6" t="inlineStr">
        <is>
          <t xml:space="preserve">  • CONFIG sheet — contains constants and rates</t>
        </is>
      </c>
    </row>
    <row r="28">
      <c r="A28" s="5" t="inlineStr">
        <is>
          <t>HOW TO USE</t>
        </is>
      </c>
    </row>
    <row r="29" ht="22" customHeight="1">
      <c r="A29" s="6" t="inlineStr">
        <is>
          <t xml:space="preserve">  • Go to the INPUT sheet and fill in the yellow-highlighted cells</t>
        </is>
      </c>
    </row>
    <row r="30" ht="22" customHeight="1">
      <c r="A30" s="6" t="inlineStr">
        <is>
          <t xml:space="preserve">  • Results auto-calculate instantly on the OUTPUT sheet</t>
        </is>
      </c>
    </row>
    <row r="31" ht="22" customHeight="1">
      <c r="A31" s="6" t="inlineStr">
        <is>
          <t xml:space="preserve">  • Adjust CONFIG values only if you understand the assumptions</t>
        </is>
      </c>
    </row>
  </sheetData>
  <mergeCells count="21">
    <mergeCell ref="A24:B24"/>
    <mergeCell ref="A30:B30"/>
    <mergeCell ref="A11:B11"/>
    <mergeCell ref="A1:B1"/>
    <mergeCell ref="A16:B16"/>
    <mergeCell ref="A25:B25"/>
    <mergeCell ref="A18:B18"/>
    <mergeCell ref="A12:B12"/>
    <mergeCell ref="A26:B26"/>
    <mergeCell ref="A21:B21"/>
    <mergeCell ref="A2:B2"/>
    <mergeCell ref="A5:B5"/>
    <mergeCell ref="A17:B17"/>
    <mergeCell ref="A8:B8"/>
    <mergeCell ref="A20:B20"/>
    <mergeCell ref="A29:B29"/>
    <mergeCell ref="A19:B19"/>
    <mergeCell ref="A10:B10"/>
    <mergeCell ref="A13:B13"/>
    <mergeCell ref="A9:B9"/>
    <mergeCell ref="A31:B3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7C3AED"/>
    <outlinePr summaryBelow="1" summaryRight="1"/>
    <pageSetUpPr/>
  </sheetPr>
  <dimension ref="A1:C14"/>
  <sheetViews>
    <sheetView showGridLines="0" zoomScale="110" workbookViewId="0">
      <selection activeCell="A1" sqref="A1"/>
    </sheetView>
  </sheetViews>
  <sheetFormatPr baseColWidth="8" defaultRowHeight="15"/>
  <cols>
    <col width="30" customWidth="1" min="1" max="1"/>
    <col width="16" customWidth="1" min="2" max="2"/>
    <col width="30" customWidth="1" min="3" max="3"/>
    <col width="16" customWidth="1" min="4" max="4"/>
  </cols>
  <sheetData>
    <row r="1" ht="28" customHeight="1">
      <c r="A1" s="7" t="inlineStr">
        <is>
          <t xml:space="preserve">  CONFIGURATION - Stress Scenarios</t>
        </is>
      </c>
      <c r="B1" s="8" t="n"/>
      <c r="C1" s="8" t="n"/>
    </row>
    <row r="3" ht="26" customHeight="1">
      <c r="A3" s="9" t="inlineStr">
        <is>
          <t>Scenario 1: AR Default Rate</t>
        </is>
      </c>
      <c r="B3" s="10" t="n">
        <v>0.1</v>
      </c>
      <c r="C3" s="11" t="inlineStr">
        <is>
          <t>% of receivables that become uncollectible</t>
        </is>
      </c>
    </row>
    <row r="4" ht="26" customHeight="1">
      <c r="A4" s="9" t="inlineStr">
        <is>
          <t>Scenario 1: AP Acceleration</t>
        </is>
      </c>
      <c r="B4" s="10" t="n">
        <v>0.5</v>
      </c>
      <c r="C4" s="11" t="inlineStr">
        <is>
          <t>% of payables demanded early</t>
        </is>
      </c>
    </row>
    <row r="5" ht="26" customHeight="1">
      <c r="A5" s="9" t="inlineStr">
        <is>
          <t>Scenario 2: AR Default Rate</t>
        </is>
      </c>
      <c r="B5" s="10" t="n">
        <v>0.25</v>
      </c>
      <c r="C5" s="11" t="inlineStr">
        <is>
          <t>Moderate stress scenario</t>
        </is>
      </c>
    </row>
    <row r="6" ht="26" customHeight="1">
      <c r="A6" s="9" t="inlineStr">
        <is>
          <t>Scenario 2: AP Acceleration</t>
        </is>
      </c>
      <c r="B6" s="10" t="n">
        <v>0.75</v>
      </c>
      <c r="C6" s="11" t="inlineStr">
        <is>
          <t>Moderate stress scenario</t>
        </is>
      </c>
    </row>
    <row r="7" ht="26" customHeight="1">
      <c r="A7" s="9" t="inlineStr">
        <is>
          <t>Scenario 3: AR Default Rate</t>
        </is>
      </c>
      <c r="B7" s="10" t="n">
        <v>0.4</v>
      </c>
      <c r="C7" s="11" t="inlineStr">
        <is>
          <t>Severe stress scenario</t>
        </is>
      </c>
    </row>
    <row r="8" ht="26" customHeight="1">
      <c r="A8" s="9" t="inlineStr">
        <is>
          <t>Scenario 3: AP Acceleration</t>
        </is>
      </c>
      <c r="B8" s="10" t="n">
        <v>1</v>
      </c>
      <c r="C8" s="11" t="inlineStr">
        <is>
          <t>All payables due immediately</t>
        </is>
      </c>
    </row>
    <row r="10" ht="26" customHeight="1">
      <c r="A10" s="9" t="inlineStr">
        <is>
          <t>Revenue Decline in Stress</t>
        </is>
      </c>
      <c r="B10" s="10" t="n">
        <v>0.3</v>
      </c>
      <c r="C10" s="11" t="inlineStr">
        <is>
          <t>Expected revenue drop in stress</t>
        </is>
      </c>
    </row>
    <row r="11" ht="26" customHeight="1">
      <c r="A11" s="9" t="inlineStr">
        <is>
          <t>Minimum Current Ratio</t>
        </is>
      </c>
      <c r="B11" s="12" t="n">
        <v>1.5</v>
      </c>
      <c r="C11" s="11" t="inlineStr">
        <is>
          <t>Target current ratio</t>
        </is>
      </c>
    </row>
    <row r="12" ht="26" customHeight="1">
      <c r="A12" s="9" t="inlineStr">
        <is>
          <t>Minimum Quick Ratio</t>
        </is>
      </c>
      <c r="B12" s="12" t="n">
        <v>1</v>
      </c>
      <c r="C12" s="11" t="inlineStr">
        <is>
          <t>Target quick ratio</t>
        </is>
      </c>
    </row>
    <row r="13" ht="26" customHeight="1">
      <c r="A13" s="9" t="inlineStr">
        <is>
          <t>Target Days of Cash</t>
        </is>
      </c>
      <c r="B13" s="13" t="n">
        <v>90</v>
      </c>
      <c r="C13" s="11" t="inlineStr">
        <is>
          <t>Desired cash runway days</t>
        </is>
      </c>
    </row>
    <row r="14" ht="26" customHeight="1">
      <c r="A14" s="9" t="inlineStr">
        <is>
          <t>Credit Draw Cost (annual %)</t>
        </is>
      </c>
      <c r="B14" s="10" t="n">
        <v>0.08</v>
      </c>
      <c r="C14" s="11" t="inlineStr">
        <is>
          <t>Interest on credit facility draws</t>
        </is>
      </c>
    </row>
  </sheetData>
  <mergeCells count="1">
    <mergeCell ref="A1:C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tabColor rgb="0016A34A"/>
    <outlinePr summaryBelow="1" summaryRight="1"/>
    <pageSetUpPr/>
  </sheetPr>
  <dimension ref="A1:D29"/>
  <sheetViews>
    <sheetView showGridLines="0" zoomScale="110" workbookViewId="0">
      <selection activeCell="A1" sqref="A1"/>
    </sheetView>
  </sheetViews>
  <sheetFormatPr baseColWidth="8" defaultRowHeight="15"/>
  <cols>
    <col width="30" customWidth="1" min="1" max="1"/>
    <col width="18" customWidth="1" min="2" max="2"/>
    <col width="18" customWidth="1" min="3" max="3"/>
    <col width="18" customWidth="1" min="4" max="4"/>
    <col width="16" customWidth="1" min="5" max="5"/>
    <col width="16" customWidth="1" min="6" max="6"/>
    <col width="16" customWidth="1" min="7" max="7"/>
    <col width="16" customWidth="1" min="8" max="8"/>
  </cols>
  <sheetData>
    <row r="1" ht="28" customHeight="1">
      <c r="A1" s="14" t="inlineStr">
        <is>
          <t xml:space="preserve">  LIQUIDITY INPUTS - Enter data in yellow cells</t>
        </is>
      </c>
      <c r="B1" s="15" t="n"/>
      <c r="C1" s="15" t="n"/>
      <c r="D1" s="15" t="n"/>
    </row>
    <row r="3" ht="28" customHeight="1">
      <c r="A3" s="16" t="inlineStr">
        <is>
          <t xml:space="preserve">  CURRENT ASSETS</t>
        </is>
      </c>
      <c r="B3" s="17" t="n"/>
      <c r="C3" s="17" t="n"/>
      <c r="D3" s="17" t="n"/>
    </row>
    <row r="4" ht="28" customHeight="1">
      <c r="A4" s="18" t="inlineStr">
        <is>
          <t>Cash &amp; Equivalents</t>
        </is>
      </c>
      <c r="B4" s="19" t="n">
        <v>350000</v>
      </c>
      <c r="C4" s="11" t="inlineStr">
        <is>
          <t>Bank accounts, money market</t>
        </is>
      </c>
    </row>
    <row r="5" ht="28" customHeight="1">
      <c r="A5" s="18" t="inlineStr">
        <is>
          <t>Short-Term Investments</t>
        </is>
      </c>
      <c r="B5" s="19" t="n">
        <v>75000</v>
      </c>
      <c r="C5" s="11" t="inlineStr">
        <is>
          <t>Marketable securities, CDs</t>
        </is>
      </c>
    </row>
    <row r="6" ht="28" customHeight="1">
      <c r="A6" s="18" t="inlineStr">
        <is>
          <t>Accounts Receivable (0-30 days)</t>
        </is>
      </c>
      <c r="B6" s="19" t="n">
        <v>180000</v>
      </c>
      <c r="C6" s="11" t="inlineStr">
        <is>
          <t>Current AR</t>
        </is>
      </c>
    </row>
    <row r="7" ht="28" customHeight="1">
      <c r="A7" s="18" t="inlineStr">
        <is>
          <t>Accounts Receivable (31-60 days)</t>
        </is>
      </c>
      <c r="B7" s="19" t="n">
        <v>95000</v>
      </c>
      <c r="C7" s="11" t="inlineStr">
        <is>
          <t>Slightly aged</t>
        </is>
      </c>
    </row>
    <row r="8" ht="28" customHeight="1">
      <c r="A8" s="18" t="inlineStr">
        <is>
          <t>Accounts Receivable (61-90 days)</t>
        </is>
      </c>
      <c r="B8" s="19" t="n">
        <v>45000</v>
      </c>
      <c r="C8" s="11" t="inlineStr">
        <is>
          <t>Aging AR</t>
        </is>
      </c>
    </row>
    <row r="9" ht="28" customHeight="1">
      <c r="A9" s="18" t="inlineStr">
        <is>
          <t>Accounts Receivable (90+ days)</t>
        </is>
      </c>
      <c r="B9" s="19" t="n">
        <v>25000</v>
      </c>
      <c r="C9" s="11" t="inlineStr">
        <is>
          <t>At-risk AR</t>
        </is>
      </c>
    </row>
    <row r="10" ht="28" customHeight="1">
      <c r="A10" s="18" t="inlineStr">
        <is>
          <t>Inventory</t>
        </is>
      </c>
      <c r="B10" s="19" t="n">
        <v>60000</v>
      </c>
      <c r="C10" s="11" t="inlineStr">
        <is>
          <t>If applicable</t>
        </is>
      </c>
    </row>
    <row r="11" ht="28" customHeight="1">
      <c r="A11" s="18" t="inlineStr">
        <is>
          <t>Prepaid Expenses</t>
        </is>
      </c>
      <c r="B11" s="19" t="n">
        <v>15000</v>
      </c>
      <c r="C11" s="11" t="inlineStr">
        <is>
          <t>Non-recoverable</t>
        </is>
      </c>
    </row>
    <row r="13" ht="28" customHeight="1">
      <c r="A13" s="16" t="inlineStr">
        <is>
          <t xml:space="preserve">  CURRENT LIABILITIES</t>
        </is>
      </c>
      <c r="B13" s="17" t="n"/>
      <c r="C13" s="17" t="n"/>
      <c r="D13" s="17" t="n"/>
    </row>
    <row r="14" ht="28" customHeight="1">
      <c r="A14" s="18" t="inlineStr">
        <is>
          <t>Accounts Payable (due 0-30 days)</t>
        </is>
      </c>
      <c r="B14" s="19" t="n">
        <v>120000</v>
      </c>
      <c r="C14" s="11" t="inlineStr">
        <is>
          <t>Current AP</t>
        </is>
      </c>
    </row>
    <row r="15" ht="28" customHeight="1">
      <c r="A15" s="18" t="inlineStr">
        <is>
          <t>Accounts Payable (due 31-60 days)</t>
        </is>
      </c>
      <c r="B15" s="19" t="n">
        <v>80000</v>
      </c>
      <c r="C15" s="11" t="inlineStr">
        <is>
          <t>Near-term AP</t>
        </is>
      </c>
    </row>
    <row r="16" ht="28" customHeight="1">
      <c r="A16" s="18" t="inlineStr">
        <is>
          <t>Accounts Payable (due 61-90 days)</t>
        </is>
      </c>
      <c r="B16" s="19" t="n">
        <v>45000</v>
      </c>
      <c r="C16" s="11" t="inlineStr">
        <is>
          <t>Extended AP</t>
        </is>
      </c>
    </row>
    <row r="17" ht="28" customHeight="1">
      <c r="A17" s="18" t="inlineStr">
        <is>
          <t>Short-Term Debt (due &lt;12 months)</t>
        </is>
      </c>
      <c r="B17" s="19" t="n">
        <v>50000</v>
      </c>
      <c r="C17" s="11" t="inlineStr">
        <is>
          <t>Loan payments, notes</t>
        </is>
      </c>
    </row>
    <row r="18" ht="28" customHeight="1">
      <c r="A18" s="18" t="inlineStr">
        <is>
          <t>Accrued Expenses</t>
        </is>
      </c>
      <c r="B18" s="19" t="n">
        <v>35000</v>
      </c>
      <c r="C18" s="11" t="inlineStr">
        <is>
          <t>Wages, taxes, interest</t>
        </is>
      </c>
    </row>
    <row r="19" ht="28" customHeight="1">
      <c r="A19" s="18" t="inlineStr">
        <is>
          <t>Deferred Revenue</t>
        </is>
      </c>
      <c r="B19" s="19" t="n">
        <v>25000</v>
      </c>
      <c r="C19" s="11" t="inlineStr">
        <is>
          <t>Advance customer payments</t>
        </is>
      </c>
    </row>
    <row r="21" ht="28" customHeight="1">
      <c r="A21" s="16" t="inlineStr">
        <is>
          <t xml:space="preserve">  CREDIT FACILITIES</t>
        </is>
      </c>
      <c r="B21" s="17" t="n"/>
      <c r="C21" s="17" t="n"/>
      <c r="D21" s="17" t="n"/>
    </row>
    <row r="22" ht="28" customHeight="1">
      <c r="A22" s="18" t="inlineStr">
        <is>
          <t>Revolving Credit Limit</t>
        </is>
      </c>
      <c r="B22" s="19" t="n">
        <v>300000</v>
      </c>
      <c r="C22" s="11" t="inlineStr">
        <is>
          <t>Total available line</t>
        </is>
      </c>
    </row>
    <row r="23" ht="28" customHeight="1">
      <c r="A23" s="18" t="inlineStr">
        <is>
          <t>Current Draw on Credit</t>
        </is>
      </c>
      <c r="B23" s="19" t="n">
        <v>50000</v>
      </c>
      <c r="C23" s="11" t="inlineStr">
        <is>
          <t>Amount already drawn</t>
        </is>
      </c>
    </row>
    <row r="24" ht="28" customHeight="1">
      <c r="A24" s="18" t="inlineStr">
        <is>
          <t>Term Loan Available</t>
        </is>
      </c>
      <c r="B24" s="19" t="n">
        <v>0</v>
      </c>
      <c r="C24" s="11" t="inlineStr">
        <is>
          <t>Additional borrowing capacity</t>
        </is>
      </c>
    </row>
    <row r="26" ht="28" customHeight="1">
      <c r="A26" s="16" t="inlineStr">
        <is>
          <t xml:space="preserve">  OPERATING INFORMATION</t>
        </is>
      </c>
      <c r="B26" s="17" t="n"/>
      <c r="C26" s="17" t="n"/>
      <c r="D26" s="17" t="n"/>
    </row>
    <row r="27" ht="28" customHeight="1">
      <c r="A27" s="18" t="inlineStr">
        <is>
          <t>Monthly Operating Expenses</t>
        </is>
      </c>
      <c r="B27" s="19" t="n">
        <v>95000</v>
      </c>
      <c r="C27" s="11" t="inlineStr">
        <is>
          <t>Average monthly OpEx</t>
        </is>
      </c>
    </row>
    <row r="28" ht="28" customHeight="1">
      <c r="A28" s="18" t="inlineStr">
        <is>
          <t>Monthly Revenue</t>
        </is>
      </c>
      <c r="B28" s="19" t="n">
        <v>130000</v>
      </c>
      <c r="C28" s="11" t="inlineStr">
        <is>
          <t>Average monthly revenue</t>
        </is>
      </c>
    </row>
    <row r="29" ht="28" customHeight="1">
      <c r="A29" s="18" t="inlineStr">
        <is>
          <t>Monthly Debt Service</t>
        </is>
      </c>
      <c r="B29" s="19" t="n">
        <v>8000</v>
      </c>
      <c r="C29" s="11" t="inlineStr">
        <is>
          <t>Loan/interest payments</t>
        </is>
      </c>
    </row>
  </sheetData>
  <mergeCells count="5">
    <mergeCell ref="A1:D1"/>
    <mergeCell ref="A26:D26"/>
    <mergeCell ref="A3:D3"/>
    <mergeCell ref="A21:D21"/>
    <mergeCell ref="A13:D13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tabColor rgb="00D97706"/>
    <outlinePr summaryBelow="1" summaryRight="1"/>
    <pageSetUpPr/>
  </sheetPr>
  <dimension ref="A1:E61"/>
  <sheetViews>
    <sheetView showGridLines="0" zoomScale="110" workbookViewId="0">
      <selection activeCell="A1" sqref="A1"/>
    </sheetView>
  </sheetViews>
  <sheetFormatPr baseColWidth="8" defaultRowHeight="15"/>
  <cols>
    <col width="32" customWidth="1" min="1" max="1"/>
    <col width="18" customWidth="1" min="2" max="2"/>
    <col width="18" customWidth="1" min="3" max="3"/>
    <col width="18" customWidth="1" min="4" max="4"/>
    <col width="18" customWidth="1" min="5" max="5"/>
    <col width="16" customWidth="1" min="6" max="6"/>
    <col width="16" customWidth="1" min="7" max="7"/>
    <col width="16" customWidth="1" min="8" max="8"/>
    <col width="16" customWidth="1" min="9" max="9"/>
    <col width="16" customWidth="1" min="10" max="10"/>
  </cols>
  <sheetData>
    <row r="1" ht="28" customHeight="1">
      <c r="A1" s="20" t="inlineStr">
        <is>
          <t xml:space="preserve">  CALCULATIONS - All formulas, do NOT edit</t>
        </is>
      </c>
      <c r="B1" s="21" t="n"/>
      <c r="C1" s="21" t="n"/>
      <c r="D1" s="21" t="n"/>
      <c r="E1" s="21" t="n"/>
    </row>
    <row r="3" ht="28" customHeight="1">
      <c r="A3" s="16" t="inlineStr">
        <is>
          <t xml:space="preserve">  BASELINE LIQUIDITY</t>
        </is>
      </c>
      <c r="B3" s="17" t="n"/>
      <c r="C3" s="17" t="n"/>
      <c r="D3" s="17" t="n"/>
      <c r="E3" s="17" t="n"/>
    </row>
    <row r="4" ht="28" customHeight="1">
      <c r="A4" s="22" t="inlineStr">
        <is>
          <t>Total Current Assets</t>
        </is>
      </c>
      <c r="B4" s="23">
        <f>SUM(INPUT!B4:B11)</f>
        <v/>
      </c>
    </row>
    <row r="5" ht="28" customHeight="1">
      <c r="A5" s="22" t="inlineStr">
        <is>
          <t>Total Accounts Receivable</t>
        </is>
      </c>
      <c r="B5" s="23">
        <f>SUM(INPUT!B6:B9)</f>
        <v/>
      </c>
    </row>
    <row r="6" ht="28" customHeight="1">
      <c r="A6" s="22" t="inlineStr">
        <is>
          <t>Total Current Liabilities</t>
        </is>
      </c>
      <c r="B6" s="23">
        <f>SUM(INPUT!B14:B19)</f>
        <v/>
      </c>
    </row>
    <row r="7" ht="28" customHeight="1">
      <c r="A7" s="22" t="inlineStr">
        <is>
          <t>Current Ratio</t>
        </is>
      </c>
      <c r="B7" s="24">
        <f>IF(B6=0,0,B4/B6)</f>
        <v/>
      </c>
    </row>
    <row r="8" ht="28" customHeight="1">
      <c r="A8" s="22" t="inlineStr">
        <is>
          <t>Quick Ratio (Cash+AR/CL)</t>
        </is>
      </c>
      <c r="B8" s="24">
        <f>IF(B6=0,0,(INPUT!B4+INPUT!B5+B5)/B6)</f>
        <v/>
      </c>
    </row>
    <row r="9" ht="28" customHeight="1">
      <c r="A9" s="22" t="inlineStr">
        <is>
          <t>Cash Ratio</t>
        </is>
      </c>
      <c r="B9" s="24">
        <f>IF(B6=0,0,(INPUT!B4+INPUT!B5)/B6)</f>
        <v/>
      </c>
    </row>
    <row r="10" ht="28" customHeight="1">
      <c r="A10" s="22" t="inlineStr">
        <is>
          <t>Daily Operating Cost</t>
        </is>
      </c>
      <c r="B10" s="23">
        <f>INPUT!B27/30</f>
        <v/>
      </c>
    </row>
    <row r="11" ht="28" customHeight="1">
      <c r="A11" s="22" t="inlineStr">
        <is>
          <t>Days of Cash on Hand</t>
        </is>
      </c>
      <c r="B11" s="25">
        <f>IF(B10=0,0,INPUT!B4/B10)</f>
        <v/>
      </c>
    </row>
    <row r="12" ht="28" customHeight="1">
      <c r="A12" s="22" t="inlineStr">
        <is>
          <t>Available Credit</t>
        </is>
      </c>
      <c r="B12" s="23">
        <f>INPUT!B22-INPUT!B23+INPUT!B24</f>
        <v/>
      </c>
    </row>
    <row r="13" ht="28" customHeight="1">
      <c r="A13" s="22" t="inlineStr">
        <is>
          <t>Total Liquidity (Cash+Credit)</t>
        </is>
      </c>
      <c r="B13" s="23">
        <f>INPUT!B4+INPUT!B5+B12</f>
        <v/>
      </c>
    </row>
    <row r="14" ht="28" customHeight="1">
      <c r="A14" s="22" t="inlineStr">
        <is>
          <t>Net Working Capital</t>
        </is>
      </c>
      <c r="B14" s="23">
        <f>B4-B6</f>
        <v/>
      </c>
    </row>
    <row r="16" ht="28" customHeight="1">
      <c r="A16" s="14" t="inlineStr">
        <is>
          <t xml:space="preserve">  SCENARIO 1: MILD STRESS</t>
        </is>
      </c>
      <c r="B16" s="15" t="n"/>
      <c r="C16" s="15" t="n"/>
      <c r="D16" s="15" t="n"/>
      <c r="E16" s="15" t="n"/>
    </row>
    <row r="17" ht="28" customHeight="1">
      <c r="A17" s="22" t="inlineStr">
        <is>
          <t>AR Losses</t>
        </is>
      </c>
      <c r="B17" s="23">
        <f>B5*CONFIG!B3</f>
        <v/>
      </c>
    </row>
    <row r="18" ht="28" customHeight="1">
      <c r="A18" s="22" t="inlineStr">
        <is>
          <t>Accelerated AP</t>
        </is>
      </c>
      <c r="B18" s="23">
        <f>(INPUT!B15+INPUT!B16)*CONFIG!B4</f>
        <v/>
      </c>
    </row>
    <row r="19" ht="28" customHeight="1">
      <c r="A19" s="22" t="inlineStr">
        <is>
          <t>Revenue Decline Impact (3 mo)</t>
        </is>
      </c>
      <c r="B19" s="23">
        <f>INPUT!B28*CONFIG!B10*3</f>
        <v/>
      </c>
    </row>
    <row r="20" ht="28" customHeight="1">
      <c r="A20" s="22" t="inlineStr">
        <is>
          <t>Stressed Cash Position</t>
        </is>
      </c>
      <c r="B20" s="23">
        <f>INPUT!B4-B17-B18-B19</f>
        <v/>
      </c>
    </row>
    <row r="21" ht="28" customHeight="1">
      <c r="A21" s="22" t="inlineStr">
        <is>
          <t>Stressed Current Assets</t>
        </is>
      </c>
      <c r="B21" s="23">
        <f>B4-B17-B19</f>
        <v/>
      </c>
    </row>
    <row r="22" ht="28" customHeight="1">
      <c r="A22" s="22" t="inlineStr">
        <is>
          <t>Stressed Current Liabilities</t>
        </is>
      </c>
      <c r="B22" s="23">
        <f>B6+B18</f>
        <v/>
      </c>
    </row>
    <row r="23" ht="28" customHeight="1">
      <c r="A23" s="22" t="inlineStr">
        <is>
          <t>Stressed Current Ratio</t>
        </is>
      </c>
      <c r="B23" s="24">
        <f>IF(B22=0,0,B21/B22)</f>
        <v/>
      </c>
    </row>
    <row r="24" ht="28" customHeight="1">
      <c r="A24" s="22" t="inlineStr">
        <is>
          <t>Stressed Quick Ratio</t>
        </is>
      </c>
      <c r="B24" s="24">
        <f>IF(B22=0,0,(B20+INPUT!B5+(B5-B17))/B22)</f>
        <v/>
      </c>
    </row>
    <row r="25" ht="28" customHeight="1">
      <c r="A25" s="22" t="inlineStr">
        <is>
          <t>Stressed Days of Cash</t>
        </is>
      </c>
      <c r="B25" s="25">
        <f>IF(B10=0,0,MAX(0,B20)/B10)</f>
        <v/>
      </c>
    </row>
    <row r="26" ht="28" customHeight="1">
      <c r="A26" s="22" t="inlineStr">
        <is>
          <t>Coverage Gap</t>
        </is>
      </c>
      <c r="B26" s="23">
        <f>MAX(0,B22*CONFIG!B11-B21)</f>
        <v/>
      </c>
    </row>
    <row r="27" ht="28" customHeight="1">
      <c r="A27" s="22" t="inlineStr">
        <is>
          <t>Credit Draw Needed</t>
        </is>
      </c>
      <c r="B27" s="23">
        <f>MAX(0,-B20)</f>
        <v/>
      </c>
    </row>
    <row r="29" ht="28" customHeight="1">
      <c r="A29" s="20" t="inlineStr">
        <is>
          <t xml:space="preserve">  SCENARIO 2: MODERATE STRESS</t>
        </is>
      </c>
      <c r="B29" s="21" t="n"/>
      <c r="C29" s="21" t="n"/>
      <c r="D29" s="21" t="n"/>
      <c r="E29" s="21" t="n"/>
    </row>
    <row r="30" ht="28" customHeight="1">
      <c r="A30" s="22" t="inlineStr">
        <is>
          <t>AR Losses</t>
        </is>
      </c>
      <c r="B30" s="23">
        <f>B5*CONFIG!B5</f>
        <v/>
      </c>
    </row>
    <row r="31" ht="28" customHeight="1">
      <c r="A31" s="22" t="inlineStr">
        <is>
          <t>Accelerated AP</t>
        </is>
      </c>
      <c r="B31" s="23">
        <f>(INPUT!B15+INPUT!B16)*CONFIG!B6</f>
        <v/>
      </c>
    </row>
    <row r="32" ht="28" customHeight="1">
      <c r="A32" s="22" t="inlineStr">
        <is>
          <t>Revenue Decline Impact (3 mo)</t>
        </is>
      </c>
      <c r="B32" s="23">
        <f>INPUT!B28*CONFIG!B10*3</f>
        <v/>
      </c>
    </row>
    <row r="33" ht="28" customHeight="1">
      <c r="A33" s="22" t="inlineStr">
        <is>
          <t>Stressed Cash Position</t>
        </is>
      </c>
      <c r="B33" s="23">
        <f>INPUT!B4-B30-B31-B32</f>
        <v/>
      </c>
    </row>
    <row r="34" ht="28" customHeight="1">
      <c r="A34" s="22" t="inlineStr">
        <is>
          <t>Stressed Current Assets</t>
        </is>
      </c>
      <c r="B34" s="23">
        <f>B4-B30-B32</f>
        <v/>
      </c>
    </row>
    <row r="35" ht="28" customHeight="1">
      <c r="A35" s="22" t="inlineStr">
        <is>
          <t>Stressed Current Liabilities</t>
        </is>
      </c>
      <c r="B35" s="23">
        <f>B6+B31</f>
        <v/>
      </c>
    </row>
    <row r="36" ht="28" customHeight="1">
      <c r="A36" s="22" t="inlineStr">
        <is>
          <t>Stressed Current Ratio</t>
        </is>
      </c>
      <c r="B36" s="24">
        <f>IF(B35=0,0,B34/B35)</f>
        <v/>
      </c>
    </row>
    <row r="37" ht="28" customHeight="1">
      <c r="A37" s="22" t="inlineStr">
        <is>
          <t>Stressed Quick Ratio</t>
        </is>
      </c>
      <c r="B37" s="24">
        <f>IF(B35=0,0,(B33+INPUT!B5+(B5-B30))/B35)</f>
        <v/>
      </c>
    </row>
    <row r="38" ht="28" customHeight="1">
      <c r="A38" s="22" t="inlineStr">
        <is>
          <t>Stressed Days of Cash</t>
        </is>
      </c>
      <c r="B38" s="25">
        <f>IF(B10=0,0,MAX(0,B33)/B10)</f>
        <v/>
      </c>
    </row>
    <row r="39" ht="28" customHeight="1">
      <c r="A39" s="22" t="inlineStr">
        <is>
          <t>Coverage Gap</t>
        </is>
      </c>
      <c r="B39" s="23">
        <f>MAX(0,B35*CONFIG!B11-B34)</f>
        <v/>
      </c>
    </row>
    <row r="40" ht="28" customHeight="1">
      <c r="A40" s="22" t="inlineStr">
        <is>
          <t>Credit Draw Needed</t>
        </is>
      </c>
      <c r="B40" s="23">
        <f>MAX(0,-B33)</f>
        <v/>
      </c>
    </row>
    <row r="42" ht="28" customHeight="1">
      <c r="A42" s="26" t="inlineStr">
        <is>
          <t xml:space="preserve">  SCENARIO 3: SEVERE STRESS</t>
        </is>
      </c>
      <c r="B42" s="27" t="n"/>
      <c r="C42" s="27" t="n"/>
      <c r="D42" s="27" t="n"/>
      <c r="E42" s="27" t="n"/>
    </row>
    <row r="43" ht="28" customHeight="1">
      <c r="A43" s="22" t="inlineStr">
        <is>
          <t>AR Losses</t>
        </is>
      </c>
      <c r="B43" s="23">
        <f>B5*CONFIG!B7</f>
        <v/>
      </c>
    </row>
    <row r="44" ht="28" customHeight="1">
      <c r="A44" s="22" t="inlineStr">
        <is>
          <t>Accelerated AP</t>
        </is>
      </c>
      <c r="B44" s="23">
        <f>(INPUT!B15+INPUT!B16)*CONFIG!B8</f>
        <v/>
      </c>
    </row>
    <row r="45" ht="28" customHeight="1">
      <c r="A45" s="22" t="inlineStr">
        <is>
          <t>Revenue Decline Impact (3 mo)</t>
        </is>
      </c>
      <c r="B45" s="23">
        <f>INPUT!B28*CONFIG!B10*3</f>
        <v/>
      </c>
    </row>
    <row r="46" ht="28" customHeight="1">
      <c r="A46" s="22" t="inlineStr">
        <is>
          <t>Stressed Cash Position</t>
        </is>
      </c>
      <c r="B46" s="23">
        <f>INPUT!B4-B43-B44-B45</f>
        <v/>
      </c>
    </row>
    <row r="47" ht="28" customHeight="1">
      <c r="A47" s="22" t="inlineStr">
        <is>
          <t>Stressed Current Assets</t>
        </is>
      </c>
      <c r="B47" s="23">
        <f>B4-B43-B45</f>
        <v/>
      </c>
    </row>
    <row r="48" ht="28" customHeight="1">
      <c r="A48" s="22" t="inlineStr">
        <is>
          <t>Stressed Current Liabilities</t>
        </is>
      </c>
      <c r="B48" s="23">
        <f>B6+B44</f>
        <v/>
      </c>
    </row>
    <row r="49" ht="28" customHeight="1">
      <c r="A49" s="22" t="inlineStr">
        <is>
          <t>Stressed Current Ratio</t>
        </is>
      </c>
      <c r="B49" s="24">
        <f>IF(B48=0,0,B47/B48)</f>
        <v/>
      </c>
    </row>
    <row r="50" ht="28" customHeight="1">
      <c r="A50" s="22" t="inlineStr">
        <is>
          <t>Stressed Quick Ratio</t>
        </is>
      </c>
      <c r="B50" s="24">
        <f>IF(B48=0,0,(B46+INPUT!B5+(B5-B43))/B48)</f>
        <v/>
      </c>
    </row>
    <row r="51" ht="28" customHeight="1">
      <c r="A51" s="22" t="inlineStr">
        <is>
          <t>Stressed Days of Cash</t>
        </is>
      </c>
      <c r="B51" s="25">
        <f>IF(B10=0,0,MAX(0,B46)/B10)</f>
        <v/>
      </c>
    </row>
    <row r="52" ht="28" customHeight="1">
      <c r="A52" s="22" t="inlineStr">
        <is>
          <t>Coverage Gap</t>
        </is>
      </c>
      <c r="B52" s="23">
        <f>MAX(0,B48*CONFIG!B11-B47)</f>
        <v/>
      </c>
    </row>
    <row r="53" ht="28" customHeight="1">
      <c r="A53" s="22" t="inlineStr">
        <is>
          <t>Credit Draw Needed</t>
        </is>
      </c>
      <c r="B53" s="23">
        <f>MAX(0,-B46)</f>
        <v/>
      </c>
    </row>
    <row r="55" ht="28" customHeight="1">
      <c r="A55" s="28" t="inlineStr">
        <is>
          <t xml:space="preserve">  OVERALL ASSESSMENT</t>
        </is>
      </c>
      <c r="B55" s="29" t="n"/>
      <c r="C55" s="29" t="n"/>
      <c r="D55" s="29" t="n"/>
      <c r="E55" s="29" t="n"/>
    </row>
    <row r="56" ht="28" customHeight="1">
      <c r="A56" s="22" t="inlineStr">
        <is>
          <t>Minimum Cash Buffer Needed</t>
        </is>
      </c>
      <c r="B56" s="23">
        <f>CONFIG!B13*B10</f>
        <v/>
      </c>
    </row>
    <row r="57" ht="28" customHeight="1">
      <c r="A57" s="22" t="inlineStr">
        <is>
          <t>Buffer Surplus / Deficit</t>
        </is>
      </c>
      <c r="B57" s="23">
        <f>INPUT!B4-B56</f>
        <v/>
      </c>
    </row>
    <row r="58" ht="28" customHeight="1">
      <c r="A58" s="22" t="inlineStr">
        <is>
          <t>Max Credit Draw (Severe)</t>
        </is>
      </c>
      <c r="B58" s="23">
        <f>B53</f>
        <v/>
      </c>
    </row>
    <row r="59" ht="28" customHeight="1">
      <c r="A59" s="22" t="inlineStr">
        <is>
          <t>Credit Sufficient?</t>
        </is>
      </c>
      <c r="B59" s="30">
        <f>IF(B53&lt;=B12,"YES","NO")</f>
        <v/>
      </c>
    </row>
    <row r="60" ht="28" customHeight="1">
      <c r="A60" s="22" t="inlineStr">
        <is>
          <t>Annual Credit Cost (Severe)</t>
        </is>
      </c>
      <c r="B60" s="23">
        <f>B53*CONFIG!B14</f>
        <v/>
      </c>
    </row>
    <row r="61" ht="28" customHeight="1">
      <c r="A61" s="22" t="inlineStr">
        <is>
          <t>Liquidity Risk Rating</t>
        </is>
      </c>
      <c r="B61" s="30">
        <f>IF(AND(B49&gt;=CONFIG!B11,B51&gt;=CONFIG!B13),"LOW",IF(AND(B49&gt;=1,B51&gt;=30),"MEDIUM",IF(B49&gt;=0.5,"HIGH","CRITICAL")))</f>
        <v/>
      </c>
    </row>
  </sheetData>
  <mergeCells count="6">
    <mergeCell ref="A55:E55"/>
    <mergeCell ref="A29:E29"/>
    <mergeCell ref="A16:E16"/>
    <mergeCell ref="A42:E42"/>
    <mergeCell ref="A1:E1"/>
    <mergeCell ref="A3:E3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tabColor rgb="000891B2"/>
    <outlinePr summaryBelow="1" summaryRight="1"/>
    <pageSetUpPr/>
  </sheetPr>
  <dimension ref="A1:E27"/>
  <sheetViews>
    <sheetView showGridLines="0" zoomScale="110" workbookViewId="0">
      <selection activeCell="A1" sqref="A1"/>
    </sheetView>
  </sheetViews>
  <sheetFormatPr baseColWidth="8" defaultRowHeight="15"/>
  <cols>
    <col width="28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  <col width="16" customWidth="1" min="7" max="7"/>
    <col width="16" customWidth="1" min="8" max="8"/>
  </cols>
  <sheetData>
    <row r="1" ht="44" customHeight="1">
      <c r="A1" s="31" t="inlineStr">
        <is>
          <t>LIQUIDITY STRESS TEST RESULTS</t>
        </is>
      </c>
      <c r="B1" s="2" t="n"/>
      <c r="C1" s="2" t="n"/>
      <c r="D1" s="2" t="n"/>
      <c r="E1" s="2" t="n"/>
    </row>
    <row r="2" ht="24" customHeight="1">
      <c r="A2" s="3" t="inlineStr">
        <is>
          <t>Auto-calculated from your inputs</t>
        </is>
      </c>
      <c r="B2" s="4" t="n"/>
      <c r="C2" s="4" t="n"/>
      <c r="D2" s="4" t="n"/>
      <c r="E2" s="4" t="n"/>
    </row>
    <row r="4" ht="28" customHeight="1">
      <c r="A4" s="16" t="inlineStr">
        <is>
          <t xml:space="preserve">  BASELINE LIQUIDITY</t>
        </is>
      </c>
      <c r="B4" s="17" t="n"/>
      <c r="C4" s="17" t="n"/>
      <c r="D4" s="17" t="n"/>
      <c r="E4" s="17" t="n"/>
    </row>
    <row r="5" ht="32" customHeight="1">
      <c r="A5" s="18" t="inlineStr">
        <is>
          <t>Current Ratio</t>
        </is>
      </c>
      <c r="B5" s="32">
        <f>LOGIC!B7</f>
        <v/>
      </c>
    </row>
    <row r="6" ht="32" customHeight="1">
      <c r="A6" s="18" t="inlineStr">
        <is>
          <t>Quick Ratio</t>
        </is>
      </c>
      <c r="B6" s="32">
        <f>LOGIC!B8</f>
        <v/>
      </c>
    </row>
    <row r="7" ht="32" customHeight="1">
      <c r="A7" s="18" t="inlineStr">
        <is>
          <t>Cash Ratio</t>
        </is>
      </c>
      <c r="B7" s="32">
        <f>LOGIC!B9</f>
        <v/>
      </c>
    </row>
    <row r="8" ht="32" customHeight="1">
      <c r="A8" s="18" t="inlineStr">
        <is>
          <t>Days of Cash</t>
        </is>
      </c>
      <c r="B8" s="33">
        <f>LOGIC!B11</f>
        <v/>
      </c>
    </row>
    <row r="9" ht="32" customHeight="1">
      <c r="A9" s="18" t="inlineStr">
        <is>
          <t>Net Working Capital</t>
        </is>
      </c>
      <c r="B9" s="34">
        <f>LOGIC!B14</f>
        <v/>
      </c>
    </row>
    <row r="10" ht="32" customHeight="1">
      <c r="A10" s="18" t="inlineStr">
        <is>
          <t>Total Liquidity</t>
        </is>
      </c>
      <c r="B10" s="34">
        <f>LOGIC!B13</f>
        <v/>
      </c>
    </row>
    <row r="12" ht="28" customHeight="1">
      <c r="A12" s="28" t="inlineStr">
        <is>
          <t xml:space="preserve">  STRESS SCENARIO COMPARISON</t>
        </is>
      </c>
      <c r="B12" s="29" t="n"/>
      <c r="C12" s="29" t="n"/>
      <c r="D12" s="29" t="n"/>
      <c r="E12" s="29" t="n"/>
    </row>
    <row r="13" ht="32" customHeight="1">
      <c r="A13" s="35" t="inlineStr">
        <is>
          <t>Metric</t>
        </is>
      </c>
      <c r="B13" s="35" t="inlineStr">
        <is>
          <t>Mild</t>
        </is>
      </c>
      <c r="C13" s="35" t="inlineStr">
        <is>
          <t>Moderate</t>
        </is>
      </c>
      <c r="D13" s="35" t="inlineStr">
        <is>
          <t>Severe</t>
        </is>
      </c>
    </row>
    <row r="14">
      <c r="A14" s="18" t="inlineStr">
        <is>
          <t>Current Ratio</t>
        </is>
      </c>
      <c r="B14" s="36">
        <f>LOGIC!B23</f>
        <v/>
      </c>
      <c r="C14" s="37">
        <f>LOGIC!B36</f>
        <v/>
      </c>
      <c r="D14" s="38">
        <f>LOGIC!B49</f>
        <v/>
      </c>
    </row>
    <row r="15">
      <c r="A15" s="18" t="inlineStr">
        <is>
          <t>Quick Ratio</t>
        </is>
      </c>
      <c r="B15" s="36">
        <f>LOGIC!B24</f>
        <v/>
      </c>
      <c r="C15" s="37">
        <f>LOGIC!B37</f>
        <v/>
      </c>
      <c r="D15" s="38">
        <f>LOGIC!B50</f>
        <v/>
      </c>
    </row>
    <row r="16">
      <c r="A16" s="18" t="inlineStr">
        <is>
          <t>Days of Cash</t>
        </is>
      </c>
      <c r="B16" s="39">
        <f>LOGIC!B25</f>
        <v/>
      </c>
      <c r="C16" s="40">
        <f>LOGIC!B38</f>
        <v/>
      </c>
      <c r="D16" s="41">
        <f>LOGIC!B51</f>
        <v/>
      </c>
    </row>
    <row r="17">
      <c r="A17" s="18" t="inlineStr">
        <is>
          <t>Coverage Gap</t>
        </is>
      </c>
      <c r="B17" s="42">
        <f>LOGIC!B26</f>
        <v/>
      </c>
      <c r="C17" s="43">
        <f>LOGIC!B39</f>
        <v/>
      </c>
      <c r="D17" s="44">
        <f>LOGIC!B52</f>
        <v/>
      </c>
    </row>
    <row r="18">
      <c r="A18" s="18" t="inlineStr">
        <is>
          <t>Credit Draw Needed</t>
        </is>
      </c>
      <c r="B18" s="42">
        <f>LOGIC!B27</f>
        <v/>
      </c>
      <c r="C18" s="43">
        <f>LOGIC!B40</f>
        <v/>
      </c>
      <c r="D18" s="44">
        <f>LOGIC!B53</f>
        <v/>
      </c>
    </row>
    <row r="19">
      <c r="A19" s="18" t="inlineStr">
        <is>
          <t>Cash Position</t>
        </is>
      </c>
      <c r="B19" s="42">
        <f>LOGIC!B20</f>
        <v/>
      </c>
      <c r="C19" s="43">
        <f>LOGIC!B33</f>
        <v/>
      </c>
      <c r="D19" s="44">
        <f>LOGIC!B46</f>
        <v/>
      </c>
    </row>
    <row r="21" ht="28" customHeight="1">
      <c r="A21" s="26" t="inlineStr">
        <is>
          <t xml:space="preserve">  BUFFER &amp; RISK ASSESSMENT</t>
        </is>
      </c>
      <c r="B21" s="27" t="n"/>
      <c r="C21" s="27" t="n"/>
      <c r="D21" s="27" t="n"/>
      <c r="E21" s="27" t="n"/>
    </row>
    <row r="22" ht="32" customHeight="1">
      <c r="A22" s="18" t="inlineStr">
        <is>
          <t>Min Cash Buffer Required</t>
        </is>
      </c>
      <c r="B22" s="34">
        <f>LOGIC!B56</f>
        <v/>
      </c>
    </row>
    <row r="23" ht="32" customHeight="1">
      <c r="A23" s="18" t="inlineStr">
        <is>
          <t>Buffer Surplus / Deficit</t>
        </is>
      </c>
      <c r="B23" s="34">
        <f>LOGIC!B57</f>
        <v/>
      </c>
    </row>
    <row r="24" ht="32" customHeight="1">
      <c r="A24" s="18" t="inlineStr">
        <is>
          <t>Credit Sufficient?</t>
        </is>
      </c>
      <c r="B24" s="45">
        <f>LOGIC!B59</f>
        <v/>
      </c>
    </row>
    <row r="25" ht="32" customHeight="1">
      <c r="A25" s="18" t="inlineStr">
        <is>
          <t>Liquidity Risk Rating</t>
        </is>
      </c>
      <c r="B25" s="46">
        <f>LOGIC!B61</f>
        <v/>
      </c>
    </row>
    <row r="27" ht="24" customHeight="1">
      <c r="A27" s="47" t="inlineStr">
        <is>
          <t>RangeLead.com  |  Premium B2B Lead Data  |  Free Download — rangelead.com/free-tools</t>
        </is>
      </c>
    </row>
  </sheetData>
  <mergeCells count="6">
    <mergeCell ref="A21:E21"/>
    <mergeCell ref="A12:E12"/>
    <mergeCell ref="A4:E4"/>
    <mergeCell ref="A2:E2"/>
    <mergeCell ref="A1:E1"/>
    <mergeCell ref="A27:E27"/>
  </mergeCells>
  <conditionalFormatting sqref="B14:D14">
    <cfRule type="cellIs" priority="1" operator="greaterThanOrEqual" dxfId="0">
      <formula>1.5</formula>
    </cfRule>
    <cfRule type="cellIs" priority="2" operator="between" dxfId="1">
      <formula>1.0</formula>
      <formula>1.499</formula>
    </cfRule>
    <cfRule type="cellIs" priority="3" operator="lessThan" dxfId="2">
      <formula>1.0</formula>
    </cfRule>
  </conditionalFormatting>
  <conditionalFormatting sqref="B15:D15">
    <cfRule type="cellIs" priority="4" operator="greaterThanOrEqual" dxfId="0">
      <formula>1.0</formula>
    </cfRule>
    <cfRule type="cellIs" priority="5" operator="between" dxfId="1">
      <formula>0.5</formula>
      <formula>0.999</formula>
    </cfRule>
    <cfRule type="cellIs" priority="6" operator="lessThan" dxfId="2">
      <formula>0.5</formula>
    </cfRule>
  </conditionalFormatting>
  <conditionalFormatting sqref="B16:D16">
    <cfRule type="cellIs" priority="7" operator="greaterThanOrEqual" dxfId="0">
      <formula>90</formula>
    </cfRule>
    <cfRule type="cellIs" priority="8" operator="between" dxfId="1">
      <formula>30</formula>
      <formula>89.999</formula>
    </cfRule>
    <cfRule type="cellIs" priority="9" operator="lessThan" dxfId="2">
      <formula>30</formula>
    </cfRule>
  </conditionalFormatting>
  <conditionalFormatting sqref="B19:D19">
    <cfRule type="cellIs" priority="10" operator="greaterThan" dxfId="0">
      <formula>0</formula>
    </cfRule>
    <cfRule type="cellIs" priority="11" operator="lessThan" dxfId="2">
      <formula>0</formula>
    </cfRule>
  </conditionalFormatting>
  <conditionalFormatting sqref="B23">
    <cfRule type="cellIs" priority="12" operator="greaterThan" dxfId="0">
      <formula>0</formula>
    </cfRule>
    <cfRule type="cellIs" priority="13" operator="lessThan" dxfId="2">
      <formula>0</formula>
    </cfRule>
  </conditionalFormatting>
  <conditionalFormatting sqref="B24">
    <cfRule type="cellIs" priority="14" operator="equal" dxfId="0">
      <formula>"YES"</formula>
    </cfRule>
    <cfRule type="cellIs" priority="15" operator="equal" dxfId="2">
      <formula>"NO"</formula>
    </cfRule>
  </conditionalFormatting>
  <conditionalFormatting sqref="B25">
    <cfRule type="cellIs" priority="16" operator="equal" dxfId="0">
      <formula>"LOW"</formula>
    </cfRule>
    <cfRule type="cellIs" priority="17" operator="equal" dxfId="1">
      <formula>"MEDIUM"</formula>
    </cfRule>
    <cfRule type="cellIs" priority="18" operator="equal" dxfId="2">
      <formula>"HIGH"</formula>
    </cfRule>
    <cfRule type="cellIs" priority="19" operator="equal" dxfId="2">
      <formula>"CRITICAL"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2026-02-10T15:45:42Z</dcterms:created>
  <dcterms:modified xmlns:dcterms="http://purl.org/dc/terms/" xmlns:xsi="http://www.w3.org/2001/XMLSchema-instance" xsi:type="dcterms:W3CDTF">2026-02-10T15:45:43Z</dcterms:modified>
</cp:coreProperties>
</file>