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left" vertical="center"/>
    </xf>
    <xf numFmtId="0" fontId="7" fillId="9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9" fontId="7" fillId="9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7" fillId="11" borderId="1" applyAlignment="1" pivotButton="0" quotePrefix="0" xfId="0">
      <alignment horizontal="left" vertical="center"/>
    </xf>
    <xf numFmtId="165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10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6" fontId="10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RISK - DEPENDENCY RISK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Identify and score key business dependencies (suppliers, clients, systems, partners) to find concentration risks, single points of failure, and prioritize diversification efforts.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Dependency name and type (supplier, client, system, partner)</t>
        </is>
      </c>
    </row>
    <row r="9" ht="22" customHeight="1">
      <c r="A9" s="6" t="inlineStr">
        <is>
          <t xml:space="preserve">  • Revenue exposure ($ amount tied to this dependency)</t>
        </is>
      </c>
    </row>
    <row r="10" ht="22" customHeight="1">
      <c r="A10" s="6" t="inlineStr">
        <is>
          <t xml:space="preserve">  • Disruption probability (0-100%)</t>
        </is>
      </c>
    </row>
    <row r="11" ht="22" customHeight="1">
      <c r="A11" s="6" t="inlineStr">
        <is>
          <t xml:space="preserve">  • Impact severity (1-5 scale)</t>
        </is>
      </c>
    </row>
    <row r="12" ht="22" customHeight="1">
      <c r="A12" s="6" t="inlineStr">
        <is>
          <t xml:space="preserve">  • Alternatives available (0-5 scale)</t>
        </is>
      </c>
    </row>
    <row r="13" ht="22" customHeight="1">
      <c r="A13" s="6" t="inlineStr">
        <is>
          <t xml:space="preserve">  • Contract protection (0-5 scale)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Risk score per dependency</t>
        </is>
      </c>
    </row>
    <row r="17" ht="22" customHeight="1">
      <c r="A17" s="6" t="inlineStr">
        <is>
          <t xml:space="preserve">  • Concentration risk by type</t>
        </is>
      </c>
    </row>
    <row r="18" ht="22" customHeight="1">
      <c r="A18" s="6" t="inlineStr">
        <is>
          <t xml:space="preserve">  • Single-point-of-failure alerts</t>
        </is>
      </c>
    </row>
    <row r="19" ht="22" customHeight="1">
      <c r="A19" s="6" t="inlineStr">
        <is>
          <t xml:space="preserve">  • Diversification priority ranking</t>
        </is>
      </c>
    </row>
    <row r="20" ht="22" customHeight="1">
      <c r="A20" s="6" t="inlineStr">
        <is>
          <t xml:space="preserve">  • Total portfolio risk score</t>
        </is>
      </c>
    </row>
    <row r="21" ht="22" customHeight="1">
      <c r="A21" s="6" t="inlineStr">
        <is>
          <t xml:space="preserve">  • Risk heat map summary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Risk Thresholds</t>
        </is>
      </c>
      <c r="B1" s="8" t="n"/>
      <c r="C1" s="8" t="n"/>
    </row>
    <row r="3" ht="26" customHeight="1">
      <c r="A3" s="9" t="inlineStr">
        <is>
          <t>High Risk Score Threshold</t>
        </is>
      </c>
      <c r="B3" s="10" t="n">
        <v>70</v>
      </c>
      <c r="C3" s="11" t="inlineStr">
        <is>
          <t>Score above this = HIGH risk</t>
        </is>
      </c>
    </row>
    <row r="4" ht="26" customHeight="1">
      <c r="A4" s="9" t="inlineStr">
        <is>
          <t>Medium Risk Score Threshold</t>
        </is>
      </c>
      <c r="B4" s="10" t="n">
        <v>40</v>
      </c>
      <c r="C4" s="11" t="inlineStr">
        <is>
          <t>Score above this = MEDIUM risk</t>
        </is>
      </c>
    </row>
    <row r="5" ht="26" customHeight="1">
      <c r="A5" s="9" t="inlineStr">
        <is>
          <t>Concentration Limit (%)</t>
        </is>
      </c>
      <c r="B5" s="12" t="n">
        <v>0.3</v>
      </c>
      <c r="C5" s="11" t="inlineStr">
        <is>
          <t>Max revenue from single dependency</t>
        </is>
      </c>
    </row>
    <row r="6" ht="26" customHeight="1">
      <c r="A6" s="9" t="inlineStr">
        <is>
          <t>SPOF Probability Threshold</t>
        </is>
      </c>
      <c r="B6" s="12" t="n">
        <v>0.2</v>
      </c>
      <c r="C6" s="11" t="inlineStr">
        <is>
          <t>Disruption prob triggering SPOF alert</t>
        </is>
      </c>
    </row>
    <row r="7" ht="26" customHeight="1">
      <c r="A7" s="9" t="inlineStr">
        <is>
          <t>SPOF Revenue Threshold</t>
        </is>
      </c>
      <c r="B7" s="12" t="n">
        <v>0.15</v>
      </c>
      <c r="C7" s="11" t="inlineStr">
        <is>
          <t>Revenue % triggering SPOF alert</t>
        </is>
      </c>
    </row>
    <row r="8" ht="26" customHeight="1">
      <c r="A8" s="9" t="inlineStr">
        <is>
          <t>Max Acceptable Portfolio Risk</t>
        </is>
      </c>
      <c r="B8" s="10" t="n">
        <v>50</v>
      </c>
      <c r="C8" s="11" t="inlineStr">
        <is>
          <t>Target portfolio risk score (0-100)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21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8" customWidth="1" min="3" max="3"/>
    <col width="16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28" customHeight="1">
      <c r="A1" s="13" t="inlineStr">
        <is>
          <t xml:space="preserve">  DEPENDENCY INPUTS - Enter data in yellow cells</t>
        </is>
      </c>
      <c r="B1" s="14" t="n"/>
      <c r="C1" s="14" t="n"/>
      <c r="D1" s="14" t="n"/>
      <c r="E1" s="14" t="n"/>
      <c r="F1" s="14" t="n"/>
      <c r="G1" s="14" t="n"/>
    </row>
    <row r="3" ht="28" customHeight="1">
      <c r="A3" s="15" t="inlineStr">
        <is>
          <t>Total Annual Revenue</t>
        </is>
      </c>
      <c r="B3" s="16" t="n">
        <v>3100000</v>
      </c>
      <c r="C3" s="11" t="inlineStr">
        <is>
          <t>Company total revenue</t>
        </is>
      </c>
    </row>
    <row r="5" ht="28" customHeight="1">
      <c r="A5" s="17" t="inlineStr">
        <is>
          <t xml:space="preserve">  KEY DEPENDENCIES</t>
        </is>
      </c>
      <c r="B5" s="18" t="n"/>
      <c r="C5" s="18" t="n"/>
      <c r="D5" s="18" t="n"/>
      <c r="E5" s="18" t="n"/>
      <c r="F5" s="18" t="n"/>
      <c r="G5" s="18" t="n"/>
    </row>
    <row r="6" ht="32" customHeight="1">
      <c r="A6" s="19" t="inlineStr">
        <is>
          <t>Dependency Name</t>
        </is>
      </c>
      <c r="B6" s="19" t="inlineStr">
        <is>
          <t>Type</t>
        </is>
      </c>
      <c r="C6" s="19" t="inlineStr">
        <is>
          <t>Revenue Exposure ($)</t>
        </is>
      </c>
      <c r="D6" s="19" t="inlineStr">
        <is>
          <t>Disruption Prob %</t>
        </is>
      </c>
      <c r="E6" s="19" t="inlineStr">
        <is>
          <t>Impact (1-5)</t>
        </is>
      </c>
      <c r="F6" s="19" t="inlineStr">
        <is>
          <t>Alternatives (0-5)</t>
        </is>
      </c>
      <c r="G6" s="19" t="inlineStr">
        <is>
          <t>Contract (0-5)</t>
        </is>
      </c>
    </row>
    <row r="7">
      <c r="A7" s="20" t="inlineStr">
        <is>
          <t>AWS Cloud Hosting</t>
        </is>
      </c>
      <c r="B7" s="21" t="inlineStr">
        <is>
          <t>System</t>
        </is>
      </c>
      <c r="C7" s="16" t="n">
        <v>0</v>
      </c>
      <c r="D7" s="22" t="n">
        <v>0.05</v>
      </c>
      <c r="E7" s="23" t="n">
        <v>5</v>
      </c>
      <c r="F7" s="23" t="n">
        <v>2</v>
      </c>
      <c r="G7" s="23" t="n">
        <v>3</v>
      </c>
    </row>
    <row r="8">
      <c r="A8" s="24" t="inlineStr">
        <is>
          <t>Acme Corp (client)</t>
        </is>
      </c>
      <c r="B8" s="25" t="inlineStr">
        <is>
          <t>Client</t>
        </is>
      </c>
      <c r="C8" s="26" t="n">
        <v>620000</v>
      </c>
      <c r="D8" s="27" t="n">
        <v>0.15</v>
      </c>
      <c r="E8" s="28" t="n">
        <v>4</v>
      </c>
      <c r="F8" s="28" t="n">
        <v>1</v>
      </c>
      <c r="G8" s="28" t="n">
        <v>4</v>
      </c>
    </row>
    <row r="9">
      <c r="A9" s="20" t="inlineStr">
        <is>
          <t>Global Parts Inc</t>
        </is>
      </c>
      <c r="B9" s="21" t="inlineStr">
        <is>
          <t>Supplier</t>
        </is>
      </c>
      <c r="C9" s="16" t="n">
        <v>0</v>
      </c>
      <c r="D9" s="22" t="n">
        <v>0.1</v>
      </c>
      <c r="E9" s="23" t="n">
        <v>4</v>
      </c>
      <c r="F9" s="23" t="n">
        <v>3</v>
      </c>
      <c r="G9" s="23" t="n">
        <v>3</v>
      </c>
    </row>
    <row r="10">
      <c r="A10" s="24" t="inlineStr">
        <is>
          <t>Beta Client LLC</t>
        </is>
      </c>
      <c r="B10" s="25" t="inlineStr">
        <is>
          <t>Client</t>
        </is>
      </c>
      <c r="C10" s="26" t="n">
        <v>450000</v>
      </c>
      <c r="D10" s="27" t="n">
        <v>0.1</v>
      </c>
      <c r="E10" s="28" t="n">
        <v>3</v>
      </c>
      <c r="F10" s="28" t="n">
        <v>2</v>
      </c>
      <c r="G10" s="28" t="n">
        <v>3</v>
      </c>
    </row>
    <row r="11">
      <c r="A11" s="20" t="inlineStr">
        <is>
          <t>Payment Gateway</t>
        </is>
      </c>
      <c r="B11" s="21" t="inlineStr">
        <is>
          <t>System</t>
        </is>
      </c>
      <c r="C11" s="16" t="n">
        <v>0</v>
      </c>
      <c r="D11" s="22" t="n">
        <v>0.03</v>
      </c>
      <c r="E11" s="23" t="n">
        <v>5</v>
      </c>
      <c r="F11" s="23" t="n">
        <v>3</v>
      </c>
      <c r="G11" s="23" t="n">
        <v>4</v>
      </c>
    </row>
    <row r="12">
      <c r="A12" s="24" t="inlineStr">
        <is>
          <t>Key Sales Partner</t>
        </is>
      </c>
      <c r="B12" s="25" t="inlineStr">
        <is>
          <t>Partner</t>
        </is>
      </c>
      <c r="C12" s="26" t="n">
        <v>310000</v>
      </c>
      <c r="D12" s="27" t="n">
        <v>0.2</v>
      </c>
      <c r="E12" s="28" t="n">
        <v>4</v>
      </c>
      <c r="F12" s="28" t="n">
        <v>1</v>
      </c>
      <c r="G12" s="28" t="n">
        <v>2</v>
      </c>
    </row>
    <row r="13">
      <c r="A13" s="20" t="inlineStr">
        <is>
          <t>CRM Platform</t>
        </is>
      </c>
      <c r="B13" s="21" t="inlineStr">
        <is>
          <t>System</t>
        </is>
      </c>
      <c r="C13" s="16" t="n">
        <v>0</v>
      </c>
      <c r="D13" s="22" t="n">
        <v>0.05</v>
      </c>
      <c r="E13" s="23" t="n">
        <v>3</v>
      </c>
      <c r="F13" s="23" t="n">
        <v>4</v>
      </c>
      <c r="G13" s="23" t="n">
        <v>4</v>
      </c>
    </row>
    <row r="14">
      <c r="A14" s="24" t="inlineStr">
        <is>
          <t>Raw Material Vendor</t>
        </is>
      </c>
      <c r="B14" s="25" t="inlineStr">
        <is>
          <t>Supplier</t>
        </is>
      </c>
      <c r="C14" s="26" t="n">
        <v>0</v>
      </c>
      <c r="D14" s="27" t="n">
        <v>0.15</v>
      </c>
      <c r="E14" s="28" t="n">
        <v>3</v>
      </c>
      <c r="F14" s="28" t="n">
        <v>2</v>
      </c>
      <c r="G14" s="28" t="n">
        <v>2</v>
      </c>
    </row>
    <row r="15">
      <c r="A15" s="21" t="n"/>
      <c r="B15" s="21" t="n"/>
      <c r="C15" s="21" t="n"/>
      <c r="D15" s="21" t="n"/>
      <c r="E15" s="21" t="n"/>
      <c r="F15" s="21" t="n"/>
      <c r="G15" s="21" t="n"/>
    </row>
    <row r="16">
      <c r="A16" s="25" t="n"/>
      <c r="B16" s="25" t="n"/>
      <c r="C16" s="25" t="n"/>
      <c r="D16" s="25" t="n"/>
      <c r="E16" s="25" t="n"/>
      <c r="F16" s="25" t="n"/>
      <c r="G16" s="25" t="n"/>
    </row>
    <row r="17">
      <c r="A17" s="21" t="n"/>
      <c r="B17" s="21" t="n"/>
      <c r="C17" s="21" t="n"/>
      <c r="D17" s="21" t="n"/>
      <c r="E17" s="21" t="n"/>
      <c r="F17" s="21" t="n"/>
      <c r="G17" s="21" t="n"/>
    </row>
    <row r="18">
      <c r="A18" s="25" t="n"/>
      <c r="B18" s="25" t="n"/>
      <c r="C18" s="25" t="n"/>
      <c r="D18" s="25" t="n"/>
      <c r="E18" s="25" t="n"/>
      <c r="F18" s="25" t="n"/>
      <c r="G18" s="25" t="n"/>
    </row>
    <row r="19">
      <c r="A19" s="21" t="n"/>
      <c r="B19" s="21" t="n"/>
      <c r="C19" s="21" t="n"/>
      <c r="D19" s="21" t="n"/>
      <c r="E19" s="21" t="n"/>
      <c r="F19" s="21" t="n"/>
      <c r="G19" s="21" t="n"/>
    </row>
    <row r="20">
      <c r="A20" s="25" t="n"/>
      <c r="B20" s="25" t="n"/>
      <c r="C20" s="25" t="n"/>
      <c r="D20" s="25" t="n"/>
      <c r="E20" s="25" t="n"/>
      <c r="F20" s="25" t="n"/>
      <c r="G20" s="25" t="n"/>
    </row>
    <row r="21">
      <c r="A21" s="21" t="n"/>
      <c r="B21" s="21" t="n"/>
      <c r="C21" s="21" t="n"/>
      <c r="D21" s="21" t="n"/>
      <c r="E21" s="21" t="n"/>
      <c r="F21" s="21" t="n"/>
      <c r="G21" s="21" t="n"/>
    </row>
  </sheetData>
  <mergeCells count="2">
    <mergeCell ref="A1:G1"/>
    <mergeCell ref="A5:G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39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9" t="inlineStr">
        <is>
          <t xml:space="preserve">  CALCULATIONS - All formulas, do NOT edit</t>
        </is>
      </c>
      <c r="B1" s="30" t="n"/>
      <c r="C1" s="30" t="n"/>
      <c r="D1" s="30" t="n"/>
      <c r="E1" s="30" t="n"/>
      <c r="F1" s="30" t="n"/>
      <c r="G1" s="30" t="n"/>
    </row>
    <row r="3" ht="28" customHeight="1">
      <c r="A3" s="17" t="inlineStr">
        <is>
          <t xml:space="preserve">  DEPENDENCY RISK SCORES</t>
        </is>
      </c>
      <c r="B3" s="18" t="n"/>
      <c r="C3" s="18" t="n"/>
      <c r="D3" s="18" t="n"/>
      <c r="E3" s="18" t="n"/>
      <c r="F3" s="18" t="n"/>
      <c r="G3" s="18" t="n"/>
    </row>
    <row r="4" ht="32" customHeight="1">
      <c r="A4" s="19" t="inlineStr">
        <is>
          <t>Dependency</t>
        </is>
      </c>
      <c r="B4" s="19" t="inlineStr">
        <is>
          <t>Rev Exposure %</t>
        </is>
      </c>
      <c r="C4" s="19" t="inlineStr">
        <is>
          <t>Raw Risk Score</t>
        </is>
      </c>
      <c r="D4" s="19" t="inlineStr">
        <is>
          <t>Adjusted Score</t>
        </is>
      </c>
      <c r="E4" s="19" t="inlineStr">
        <is>
          <t>Risk Level</t>
        </is>
      </c>
      <c r="F4" s="19" t="inlineStr">
        <is>
          <t>SPOF Alert</t>
        </is>
      </c>
      <c r="G4" s="19" t="inlineStr">
        <is>
          <t>Diversify Priority</t>
        </is>
      </c>
    </row>
    <row r="5">
      <c r="A5" s="31">
        <f>INPUT!A7</f>
        <v/>
      </c>
      <c r="B5" s="32">
        <f>IF(INPUT!A7="","",IF(INPUT!C7=0,0,INPUT!C7/INPUT!B3))</f>
        <v/>
      </c>
      <c r="C5" s="33">
        <f>IF(INPUT!A7="","",INPUT!D7*INPUT!E7*20)</f>
        <v/>
      </c>
      <c r="D5" s="34">
        <f>IF(INPUT!A7="","",C5*(1-INPUT!F7/10)*(1-INPUT!G7/10))</f>
        <v/>
      </c>
      <c r="E5" s="35">
        <f>IF(INPUT!A7="","",IF(D5&gt;=CONFIG!B3,"HIGH",IF(D5&gt;=CONFIG!B4,"MEDIUM","LOW")))</f>
        <v/>
      </c>
      <c r="F5" s="35">
        <f>IF(INPUT!A7="","",IF(AND(INPUT!D7&gt;=CONFIG!B6,OR(B5&gt;=CONFIG!B7,INPUT!F7&lt;=1)),"SPOF",""))</f>
        <v/>
      </c>
      <c r="G5" s="36">
        <f>IF(INPUT!A7="","",ROUND(D5*(1+B5*2),0))</f>
        <v/>
      </c>
    </row>
    <row r="6">
      <c r="A6" s="31">
        <f>INPUT!A8</f>
        <v/>
      </c>
      <c r="B6" s="32">
        <f>IF(INPUT!A8="","",IF(INPUT!C8=0,0,INPUT!C8/INPUT!B3))</f>
        <v/>
      </c>
      <c r="C6" s="33">
        <f>IF(INPUT!A8="","",INPUT!D8*INPUT!E8*20)</f>
        <v/>
      </c>
      <c r="D6" s="34">
        <f>IF(INPUT!A8="","",C6*(1-INPUT!F8/10)*(1-INPUT!G8/10))</f>
        <v/>
      </c>
      <c r="E6" s="35">
        <f>IF(INPUT!A8="","",IF(D6&gt;=CONFIG!B3,"HIGH",IF(D6&gt;=CONFIG!B4,"MEDIUM","LOW")))</f>
        <v/>
      </c>
      <c r="F6" s="35">
        <f>IF(INPUT!A8="","",IF(AND(INPUT!D8&gt;=CONFIG!B6,OR(B6&gt;=CONFIG!B7,INPUT!F8&lt;=1)),"SPOF",""))</f>
        <v/>
      </c>
      <c r="G6" s="36">
        <f>IF(INPUT!A8="","",ROUND(D6*(1+B6*2),0))</f>
        <v/>
      </c>
    </row>
    <row r="7">
      <c r="A7" s="31">
        <f>INPUT!A9</f>
        <v/>
      </c>
      <c r="B7" s="32">
        <f>IF(INPUT!A9="","",IF(INPUT!C9=0,0,INPUT!C9/INPUT!B3))</f>
        <v/>
      </c>
      <c r="C7" s="33">
        <f>IF(INPUT!A9="","",INPUT!D9*INPUT!E9*20)</f>
        <v/>
      </c>
      <c r="D7" s="34">
        <f>IF(INPUT!A9="","",C7*(1-INPUT!F9/10)*(1-INPUT!G9/10))</f>
        <v/>
      </c>
      <c r="E7" s="35">
        <f>IF(INPUT!A9="","",IF(D7&gt;=CONFIG!B3,"HIGH",IF(D7&gt;=CONFIG!B4,"MEDIUM","LOW")))</f>
        <v/>
      </c>
      <c r="F7" s="35">
        <f>IF(INPUT!A9="","",IF(AND(INPUT!D9&gt;=CONFIG!B6,OR(B7&gt;=CONFIG!B7,INPUT!F9&lt;=1)),"SPOF",""))</f>
        <v/>
      </c>
      <c r="G7" s="36">
        <f>IF(INPUT!A9="","",ROUND(D7*(1+B7*2),0))</f>
        <v/>
      </c>
    </row>
    <row r="8">
      <c r="A8" s="31">
        <f>INPUT!A10</f>
        <v/>
      </c>
      <c r="B8" s="32">
        <f>IF(INPUT!A10="","",IF(INPUT!C10=0,0,INPUT!C10/INPUT!B3))</f>
        <v/>
      </c>
      <c r="C8" s="33">
        <f>IF(INPUT!A10="","",INPUT!D10*INPUT!E10*20)</f>
        <v/>
      </c>
      <c r="D8" s="34">
        <f>IF(INPUT!A10="","",C8*(1-INPUT!F10/10)*(1-INPUT!G10/10))</f>
        <v/>
      </c>
      <c r="E8" s="35">
        <f>IF(INPUT!A10="","",IF(D8&gt;=CONFIG!B3,"HIGH",IF(D8&gt;=CONFIG!B4,"MEDIUM","LOW")))</f>
        <v/>
      </c>
      <c r="F8" s="35">
        <f>IF(INPUT!A10="","",IF(AND(INPUT!D10&gt;=CONFIG!B6,OR(B8&gt;=CONFIG!B7,INPUT!F10&lt;=1)),"SPOF",""))</f>
        <v/>
      </c>
      <c r="G8" s="36">
        <f>IF(INPUT!A10="","",ROUND(D8*(1+B8*2),0))</f>
        <v/>
      </c>
    </row>
    <row r="9">
      <c r="A9" s="31">
        <f>INPUT!A11</f>
        <v/>
      </c>
      <c r="B9" s="32">
        <f>IF(INPUT!A11="","",IF(INPUT!C11=0,0,INPUT!C11/INPUT!B3))</f>
        <v/>
      </c>
      <c r="C9" s="33">
        <f>IF(INPUT!A11="","",INPUT!D11*INPUT!E11*20)</f>
        <v/>
      </c>
      <c r="D9" s="34">
        <f>IF(INPUT!A11="","",C9*(1-INPUT!F11/10)*(1-INPUT!G11/10))</f>
        <v/>
      </c>
      <c r="E9" s="35">
        <f>IF(INPUT!A11="","",IF(D9&gt;=CONFIG!B3,"HIGH",IF(D9&gt;=CONFIG!B4,"MEDIUM","LOW")))</f>
        <v/>
      </c>
      <c r="F9" s="35">
        <f>IF(INPUT!A11="","",IF(AND(INPUT!D11&gt;=CONFIG!B6,OR(B9&gt;=CONFIG!B7,INPUT!F11&lt;=1)),"SPOF",""))</f>
        <v/>
      </c>
      <c r="G9" s="36">
        <f>IF(INPUT!A11="","",ROUND(D9*(1+B9*2),0))</f>
        <v/>
      </c>
    </row>
    <row r="10">
      <c r="A10" s="31">
        <f>INPUT!A12</f>
        <v/>
      </c>
      <c r="B10" s="32">
        <f>IF(INPUT!A12="","",IF(INPUT!C12=0,0,INPUT!C12/INPUT!B3))</f>
        <v/>
      </c>
      <c r="C10" s="33">
        <f>IF(INPUT!A12="","",INPUT!D12*INPUT!E12*20)</f>
        <v/>
      </c>
      <c r="D10" s="34">
        <f>IF(INPUT!A12="","",C10*(1-INPUT!F12/10)*(1-INPUT!G12/10))</f>
        <v/>
      </c>
      <c r="E10" s="35">
        <f>IF(INPUT!A12="","",IF(D10&gt;=CONFIG!B3,"HIGH",IF(D10&gt;=CONFIG!B4,"MEDIUM","LOW")))</f>
        <v/>
      </c>
      <c r="F10" s="35">
        <f>IF(INPUT!A12="","",IF(AND(INPUT!D12&gt;=CONFIG!B6,OR(B10&gt;=CONFIG!B7,INPUT!F12&lt;=1)),"SPOF",""))</f>
        <v/>
      </c>
      <c r="G10" s="36">
        <f>IF(INPUT!A12="","",ROUND(D10*(1+B10*2),0))</f>
        <v/>
      </c>
    </row>
    <row r="11">
      <c r="A11" s="31">
        <f>INPUT!A13</f>
        <v/>
      </c>
      <c r="B11" s="32">
        <f>IF(INPUT!A13="","",IF(INPUT!C13=0,0,INPUT!C13/INPUT!B3))</f>
        <v/>
      </c>
      <c r="C11" s="33">
        <f>IF(INPUT!A13="","",INPUT!D13*INPUT!E13*20)</f>
        <v/>
      </c>
      <c r="D11" s="34">
        <f>IF(INPUT!A13="","",C11*(1-INPUT!F13/10)*(1-INPUT!G13/10))</f>
        <v/>
      </c>
      <c r="E11" s="35">
        <f>IF(INPUT!A13="","",IF(D11&gt;=CONFIG!B3,"HIGH",IF(D11&gt;=CONFIG!B4,"MEDIUM","LOW")))</f>
        <v/>
      </c>
      <c r="F11" s="35">
        <f>IF(INPUT!A13="","",IF(AND(INPUT!D13&gt;=CONFIG!B6,OR(B11&gt;=CONFIG!B7,INPUT!F13&lt;=1)),"SPOF",""))</f>
        <v/>
      </c>
      <c r="G11" s="36">
        <f>IF(INPUT!A13="","",ROUND(D11*(1+B11*2),0))</f>
        <v/>
      </c>
    </row>
    <row r="12">
      <c r="A12" s="31">
        <f>INPUT!A14</f>
        <v/>
      </c>
      <c r="B12" s="32">
        <f>IF(INPUT!A14="","",IF(INPUT!C14=0,0,INPUT!C14/INPUT!B3))</f>
        <v/>
      </c>
      <c r="C12" s="33">
        <f>IF(INPUT!A14="","",INPUT!D14*INPUT!E14*20)</f>
        <v/>
      </c>
      <c r="D12" s="34">
        <f>IF(INPUT!A14="","",C12*(1-INPUT!F14/10)*(1-INPUT!G14/10))</f>
        <v/>
      </c>
      <c r="E12" s="35">
        <f>IF(INPUT!A14="","",IF(D12&gt;=CONFIG!B3,"HIGH",IF(D12&gt;=CONFIG!B4,"MEDIUM","LOW")))</f>
        <v/>
      </c>
      <c r="F12" s="35">
        <f>IF(INPUT!A14="","",IF(AND(INPUT!D14&gt;=CONFIG!B6,OR(B12&gt;=CONFIG!B7,INPUT!F14&lt;=1)),"SPOF",""))</f>
        <v/>
      </c>
      <c r="G12" s="36">
        <f>IF(INPUT!A14="","",ROUND(D12*(1+B12*2),0))</f>
        <v/>
      </c>
    </row>
    <row r="13">
      <c r="A13" s="31">
        <f>INPUT!A15</f>
        <v/>
      </c>
      <c r="B13" s="32">
        <f>IF(INPUT!A15="","",IF(INPUT!C15=0,0,INPUT!C15/INPUT!B3))</f>
        <v/>
      </c>
      <c r="C13" s="33">
        <f>IF(INPUT!A15="","",INPUT!D15*INPUT!E15*20)</f>
        <v/>
      </c>
      <c r="D13" s="34">
        <f>IF(INPUT!A15="","",C13*(1-INPUT!F15/10)*(1-INPUT!G15/10))</f>
        <v/>
      </c>
      <c r="E13" s="35">
        <f>IF(INPUT!A15="","",IF(D13&gt;=CONFIG!B3,"HIGH",IF(D13&gt;=CONFIG!B4,"MEDIUM","LOW")))</f>
        <v/>
      </c>
      <c r="F13" s="35">
        <f>IF(INPUT!A15="","",IF(AND(INPUT!D15&gt;=CONFIG!B6,OR(B13&gt;=CONFIG!B7,INPUT!F15&lt;=1)),"SPOF",""))</f>
        <v/>
      </c>
      <c r="G13" s="36">
        <f>IF(INPUT!A15="","",ROUND(D13*(1+B13*2),0))</f>
        <v/>
      </c>
    </row>
    <row r="14">
      <c r="A14" s="31">
        <f>INPUT!A16</f>
        <v/>
      </c>
      <c r="B14" s="32">
        <f>IF(INPUT!A16="","",IF(INPUT!C16=0,0,INPUT!C16/INPUT!B3))</f>
        <v/>
      </c>
      <c r="C14" s="33">
        <f>IF(INPUT!A16="","",INPUT!D16*INPUT!E16*20)</f>
        <v/>
      </c>
      <c r="D14" s="34">
        <f>IF(INPUT!A16="","",C14*(1-INPUT!F16/10)*(1-INPUT!G16/10))</f>
        <v/>
      </c>
      <c r="E14" s="35">
        <f>IF(INPUT!A16="","",IF(D14&gt;=CONFIG!B3,"HIGH",IF(D14&gt;=CONFIG!B4,"MEDIUM","LOW")))</f>
        <v/>
      </c>
      <c r="F14" s="35">
        <f>IF(INPUT!A16="","",IF(AND(INPUT!D16&gt;=CONFIG!B6,OR(B14&gt;=CONFIG!B7,INPUT!F16&lt;=1)),"SPOF",""))</f>
        <v/>
      </c>
      <c r="G14" s="36">
        <f>IF(INPUT!A16="","",ROUND(D14*(1+B14*2),0))</f>
        <v/>
      </c>
    </row>
    <row r="15">
      <c r="A15" s="31">
        <f>INPUT!A17</f>
        <v/>
      </c>
      <c r="B15" s="32">
        <f>IF(INPUT!A17="","",IF(INPUT!C17=0,0,INPUT!C17/INPUT!B3))</f>
        <v/>
      </c>
      <c r="C15" s="33">
        <f>IF(INPUT!A17="","",INPUT!D17*INPUT!E17*20)</f>
        <v/>
      </c>
      <c r="D15" s="34">
        <f>IF(INPUT!A17="","",C15*(1-INPUT!F17/10)*(1-INPUT!G17/10))</f>
        <v/>
      </c>
      <c r="E15" s="35">
        <f>IF(INPUT!A17="","",IF(D15&gt;=CONFIG!B3,"HIGH",IF(D15&gt;=CONFIG!B4,"MEDIUM","LOW")))</f>
        <v/>
      </c>
      <c r="F15" s="35">
        <f>IF(INPUT!A17="","",IF(AND(INPUT!D17&gt;=CONFIG!B6,OR(B15&gt;=CONFIG!B7,INPUT!F17&lt;=1)),"SPOF",""))</f>
        <v/>
      </c>
      <c r="G15" s="36">
        <f>IF(INPUT!A17="","",ROUND(D15*(1+B15*2),0))</f>
        <v/>
      </c>
    </row>
    <row r="16">
      <c r="A16" s="31">
        <f>INPUT!A18</f>
        <v/>
      </c>
      <c r="B16" s="32">
        <f>IF(INPUT!A18="","",IF(INPUT!C18=0,0,INPUT!C18/INPUT!B3))</f>
        <v/>
      </c>
      <c r="C16" s="33">
        <f>IF(INPUT!A18="","",INPUT!D18*INPUT!E18*20)</f>
        <v/>
      </c>
      <c r="D16" s="34">
        <f>IF(INPUT!A18="","",C16*(1-INPUT!F18/10)*(1-INPUT!G18/10))</f>
        <v/>
      </c>
      <c r="E16" s="35">
        <f>IF(INPUT!A18="","",IF(D16&gt;=CONFIG!B3,"HIGH",IF(D16&gt;=CONFIG!B4,"MEDIUM","LOW")))</f>
        <v/>
      </c>
      <c r="F16" s="35">
        <f>IF(INPUT!A18="","",IF(AND(INPUT!D18&gt;=CONFIG!B6,OR(B16&gt;=CONFIG!B7,INPUT!F18&lt;=1)),"SPOF",""))</f>
        <v/>
      </c>
      <c r="G16" s="36">
        <f>IF(INPUT!A18="","",ROUND(D16*(1+B16*2),0))</f>
        <v/>
      </c>
    </row>
    <row r="17">
      <c r="A17" s="31">
        <f>INPUT!A19</f>
        <v/>
      </c>
      <c r="B17" s="32">
        <f>IF(INPUT!A19="","",IF(INPUT!C19=0,0,INPUT!C19/INPUT!B3))</f>
        <v/>
      </c>
      <c r="C17" s="33">
        <f>IF(INPUT!A19="","",INPUT!D19*INPUT!E19*20)</f>
        <v/>
      </c>
      <c r="D17" s="34">
        <f>IF(INPUT!A19="","",C17*(1-INPUT!F19/10)*(1-INPUT!G19/10))</f>
        <v/>
      </c>
      <c r="E17" s="35">
        <f>IF(INPUT!A19="","",IF(D17&gt;=CONFIG!B3,"HIGH",IF(D17&gt;=CONFIG!B4,"MEDIUM","LOW")))</f>
        <v/>
      </c>
      <c r="F17" s="35">
        <f>IF(INPUT!A19="","",IF(AND(INPUT!D19&gt;=CONFIG!B6,OR(B17&gt;=CONFIG!B7,INPUT!F19&lt;=1)),"SPOF",""))</f>
        <v/>
      </c>
      <c r="G17" s="36">
        <f>IF(INPUT!A19="","",ROUND(D17*(1+B17*2),0))</f>
        <v/>
      </c>
    </row>
    <row r="18">
      <c r="A18" s="31">
        <f>INPUT!A20</f>
        <v/>
      </c>
      <c r="B18" s="32">
        <f>IF(INPUT!A20="","",IF(INPUT!C20=0,0,INPUT!C20/INPUT!B3))</f>
        <v/>
      </c>
      <c r="C18" s="33">
        <f>IF(INPUT!A20="","",INPUT!D20*INPUT!E20*20)</f>
        <v/>
      </c>
      <c r="D18" s="34">
        <f>IF(INPUT!A20="","",C18*(1-INPUT!F20/10)*(1-INPUT!G20/10))</f>
        <v/>
      </c>
      <c r="E18" s="35">
        <f>IF(INPUT!A20="","",IF(D18&gt;=CONFIG!B3,"HIGH",IF(D18&gt;=CONFIG!B4,"MEDIUM","LOW")))</f>
        <v/>
      </c>
      <c r="F18" s="35">
        <f>IF(INPUT!A20="","",IF(AND(INPUT!D20&gt;=CONFIG!B6,OR(B18&gt;=CONFIG!B7,INPUT!F20&lt;=1)),"SPOF",""))</f>
        <v/>
      </c>
      <c r="G18" s="36">
        <f>IF(INPUT!A20="","",ROUND(D18*(1+B18*2),0))</f>
        <v/>
      </c>
    </row>
    <row r="19">
      <c r="A19" s="31">
        <f>INPUT!A21</f>
        <v/>
      </c>
      <c r="B19" s="32">
        <f>IF(INPUT!A21="","",IF(INPUT!C21=0,0,INPUT!C21/INPUT!B3))</f>
        <v/>
      </c>
      <c r="C19" s="33">
        <f>IF(INPUT!A21="","",INPUT!D21*INPUT!E21*20)</f>
        <v/>
      </c>
      <c r="D19" s="34">
        <f>IF(INPUT!A21="","",C19*(1-INPUT!F21/10)*(1-INPUT!G21/10))</f>
        <v/>
      </c>
      <c r="E19" s="35">
        <f>IF(INPUT!A21="","",IF(D19&gt;=CONFIG!B3,"HIGH",IF(D19&gt;=CONFIG!B4,"MEDIUM","LOW")))</f>
        <v/>
      </c>
      <c r="F19" s="35">
        <f>IF(INPUT!A21="","",IF(AND(INPUT!D21&gt;=CONFIG!B6,OR(B19&gt;=CONFIG!B7,INPUT!F21&lt;=1)),"SPOF",""))</f>
        <v/>
      </c>
      <c r="G19" s="36">
        <f>IF(INPUT!A21="","",ROUND(D19*(1+B19*2),0))</f>
        <v/>
      </c>
    </row>
    <row r="21" ht="28" customHeight="1">
      <c r="A21" s="17" t="inlineStr">
        <is>
          <t xml:space="preserve">  CONCENTRATION ANALYSIS</t>
        </is>
      </c>
      <c r="B21" s="18" t="n"/>
      <c r="C21" s="18" t="n"/>
      <c r="D21" s="18" t="n"/>
      <c r="E21" s="18" t="n"/>
      <c r="F21" s="18" t="n"/>
      <c r="G21" s="18" t="n"/>
    </row>
    <row r="22" ht="32" customHeight="1">
      <c r="A22" s="19" t="inlineStr">
        <is>
          <t>Type</t>
        </is>
      </c>
      <c r="B22" s="19" t="inlineStr">
        <is>
          <t>Count</t>
        </is>
      </c>
      <c r="C22" s="19" t="inlineStr">
        <is>
          <t>Total Revenue Exposed</t>
        </is>
      </c>
      <c r="D22" s="19" t="inlineStr">
        <is>
          <t>Rev Exposure %</t>
        </is>
      </c>
      <c r="E22" s="19" t="inlineStr">
        <is>
          <t>Avg Risk Score</t>
        </is>
      </c>
      <c r="F22" s="19" t="inlineStr">
        <is>
          <t>Max Risk Score</t>
        </is>
      </c>
      <c r="G22" s="19" t="inlineStr">
        <is>
          <t>Concentration Alert</t>
        </is>
      </c>
    </row>
    <row r="23">
      <c r="A23" s="37" t="inlineStr">
        <is>
          <t>Supplier</t>
        </is>
      </c>
      <c r="B23" s="36">
        <f>COUNTIF(INPUT!B7:B21,"Supplier")</f>
        <v/>
      </c>
      <c r="C23" s="38">
        <f>SUMIF(INPUT!B7:B21,"Supplier",INPUT!C7:C21)</f>
        <v/>
      </c>
      <c r="D23" s="32">
        <f>IF(INPUT!B3=0,0,C23/INPUT!B3)</f>
        <v/>
      </c>
      <c r="E23" s="33">
        <f>IFERROR(AVERAGEIF(INPUT!B7:B21,"Supplier",D5:D19),0)</f>
        <v/>
      </c>
      <c r="F23" s="33">
        <f>IFERROR(MAXIFS(D5:D19,INPUT!B7:B21,"Supplier"),0)</f>
        <v/>
      </c>
      <c r="G23" s="35">
        <f>IF(D23&gt;CONFIG!B5,"CONCENTRATED","OK")</f>
        <v/>
      </c>
    </row>
    <row r="24">
      <c r="A24" s="37" t="inlineStr">
        <is>
          <t>Client</t>
        </is>
      </c>
      <c r="B24" s="36">
        <f>COUNTIF(INPUT!B7:B21,"Client")</f>
        <v/>
      </c>
      <c r="C24" s="38">
        <f>SUMIF(INPUT!B7:B21,"Client",INPUT!C7:C21)</f>
        <v/>
      </c>
      <c r="D24" s="32">
        <f>IF(INPUT!B3=0,0,C24/INPUT!B3)</f>
        <v/>
      </c>
      <c r="E24" s="33">
        <f>IFERROR(AVERAGEIF(INPUT!B7:B21,"Client",D5:D19),0)</f>
        <v/>
      </c>
      <c r="F24" s="33">
        <f>IFERROR(MAXIFS(D5:D19,INPUT!B7:B21,"Client"),0)</f>
        <v/>
      </c>
      <c r="G24" s="35">
        <f>IF(D24&gt;CONFIG!B5,"CONCENTRATED","OK")</f>
        <v/>
      </c>
    </row>
    <row r="25">
      <c r="A25" s="37" t="inlineStr">
        <is>
          <t>System</t>
        </is>
      </c>
      <c r="B25" s="36">
        <f>COUNTIF(INPUT!B7:B21,"System")</f>
        <v/>
      </c>
      <c r="C25" s="38">
        <f>SUMIF(INPUT!B7:B21,"System",INPUT!C7:C21)</f>
        <v/>
      </c>
      <c r="D25" s="32">
        <f>IF(INPUT!B3=0,0,C25/INPUT!B3)</f>
        <v/>
      </c>
      <c r="E25" s="33">
        <f>IFERROR(AVERAGEIF(INPUT!B7:B21,"System",D5:D19),0)</f>
        <v/>
      </c>
      <c r="F25" s="33">
        <f>IFERROR(MAXIFS(D5:D19,INPUT!B7:B21,"System"),0)</f>
        <v/>
      </c>
      <c r="G25" s="35">
        <f>IF(D25&gt;CONFIG!B5,"CONCENTRATED","OK")</f>
        <v/>
      </c>
    </row>
    <row r="26">
      <c r="A26" s="37" t="inlineStr">
        <is>
          <t>Partner</t>
        </is>
      </c>
      <c r="B26" s="36">
        <f>COUNTIF(INPUT!B7:B21,"Partner")</f>
        <v/>
      </c>
      <c r="C26" s="38">
        <f>SUMIF(INPUT!B7:B21,"Partner",INPUT!C7:C21)</f>
        <v/>
      </c>
      <c r="D26" s="32">
        <f>IF(INPUT!B3=0,0,C26/INPUT!B3)</f>
        <v/>
      </c>
      <c r="E26" s="33">
        <f>IFERROR(AVERAGEIF(INPUT!B7:B21,"Partner",D5:D19),0)</f>
        <v/>
      </c>
      <c r="F26" s="33">
        <f>IFERROR(MAXIFS(D5:D19,INPUT!B7:B21,"Partner"),0)</f>
        <v/>
      </c>
      <c r="G26" s="35">
        <f>IF(D26&gt;CONFIG!B5,"CONCENTRATED","OK")</f>
        <v/>
      </c>
    </row>
    <row r="28" ht="28" customHeight="1">
      <c r="A28" s="39" t="inlineStr">
        <is>
          <t xml:space="preserve">  PORTFOLIO SUMMARY</t>
        </is>
      </c>
      <c r="B28" s="40" t="n"/>
      <c r="C28" s="40" t="n"/>
      <c r="D28" s="40" t="n"/>
      <c r="E28" s="40" t="n"/>
      <c r="F28" s="40" t="n"/>
      <c r="G28" s="40" t="n"/>
    </row>
    <row r="29" ht="28" customHeight="1">
      <c r="A29" s="37" t="inlineStr">
        <is>
          <t>Total Dependencies Tracked</t>
        </is>
      </c>
      <c r="B29" s="41">
        <f>COUNTA(INPUT!A7:A21)</f>
        <v/>
      </c>
    </row>
    <row r="30" ht="28" customHeight="1">
      <c r="A30" s="37" t="inlineStr">
        <is>
          <t>HIGH Risk Dependencies</t>
        </is>
      </c>
      <c r="B30" s="41">
        <f>COUNTIF(E5:E19,"HIGH")</f>
        <v/>
      </c>
    </row>
    <row r="31" ht="28" customHeight="1">
      <c r="A31" s="37" t="inlineStr">
        <is>
          <t>MEDIUM Risk Dependencies</t>
        </is>
      </c>
      <c r="B31" s="41">
        <f>COUNTIF(E5:E19,"MEDIUM")</f>
        <v/>
      </c>
    </row>
    <row r="32" ht="28" customHeight="1">
      <c r="A32" s="37" t="inlineStr">
        <is>
          <t>LOW Risk Dependencies</t>
        </is>
      </c>
      <c r="B32" s="41">
        <f>COUNTIF(E5:E19,"LOW")</f>
        <v/>
      </c>
    </row>
    <row r="33" ht="28" customHeight="1">
      <c r="A33" s="37" t="inlineStr">
        <is>
          <t>SPOF Count</t>
        </is>
      </c>
      <c r="B33" s="41">
        <f>COUNTIF(F5:F19,"SPOF")</f>
        <v/>
      </c>
    </row>
    <row r="34" ht="28" customHeight="1">
      <c r="A34" s="37" t="inlineStr">
        <is>
          <t>Avg Portfolio Risk Score</t>
        </is>
      </c>
      <c r="B34" s="34">
        <f>IFERROR(AVERAGE(D5:D19),0)</f>
        <v/>
      </c>
    </row>
    <row r="35" ht="28" customHeight="1">
      <c r="A35" s="37" t="inlineStr">
        <is>
          <t>Max Individual Risk Score</t>
        </is>
      </c>
      <c r="B35" s="34">
        <f>MAX(D5:D19)</f>
        <v/>
      </c>
    </row>
    <row r="36" ht="28" customHeight="1">
      <c r="A36" s="37" t="inlineStr">
        <is>
          <t>Concentration Alerts</t>
        </is>
      </c>
      <c r="B36" s="41">
        <f>COUNTIF(G23:G26,"CONCENTRATED")</f>
        <v/>
      </c>
    </row>
    <row r="37" ht="28" customHeight="1">
      <c r="A37" s="37" t="inlineStr">
        <is>
          <t>Revenue at HIGH Risk</t>
        </is>
      </c>
      <c r="B37" s="42">
        <f>SUMPRODUCT((E5:E19="HIGH")*INPUT!C7:C21)</f>
        <v/>
      </c>
    </row>
    <row r="38" ht="28" customHeight="1">
      <c r="A38" s="37" t="inlineStr">
        <is>
          <t>Revenue at HIGH Risk %</t>
        </is>
      </c>
      <c r="B38" s="43">
        <f>IF(INPUT!B3=0,0,B37/INPUT!B3)</f>
        <v/>
      </c>
    </row>
    <row r="39" ht="28" customHeight="1">
      <c r="A39" s="37" t="inlineStr">
        <is>
          <t>Overall Risk Rating</t>
        </is>
      </c>
      <c r="B39" s="44">
        <f>IF(B34&gt;=CONFIG!B3,"CRITICAL",IF(B34&gt;=CONFIG!B4,"HIGH",IF(B34&gt;=CONFIG!B4/2,"MEDIUM","LOW")))</f>
        <v/>
      </c>
    </row>
  </sheetData>
  <mergeCells count="4">
    <mergeCell ref="A3:G3"/>
    <mergeCell ref="A21:G21"/>
    <mergeCell ref="A1:G1"/>
    <mergeCell ref="A28:G2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F38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8" customWidth="1" min="6" max="6"/>
    <col width="16" customWidth="1" min="7" max="7"/>
    <col width="16" customWidth="1" min="8" max="8"/>
  </cols>
  <sheetData>
    <row r="1" ht="44" customHeight="1">
      <c r="A1" s="45" t="inlineStr">
        <is>
          <t>DEPENDENCY RISK ANALYSIS</t>
        </is>
      </c>
      <c r="B1" s="2" t="n"/>
      <c r="C1" s="2" t="n"/>
      <c r="D1" s="2" t="n"/>
      <c r="E1" s="2" t="n"/>
      <c r="F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</row>
    <row r="4" ht="28" customHeight="1">
      <c r="A4" s="17" t="inlineStr">
        <is>
          <t xml:space="preserve">  PORTFOLIO OVERVIEW</t>
        </is>
      </c>
      <c r="B4" s="18" t="n"/>
      <c r="C4" s="18" t="n"/>
      <c r="D4" s="18" t="n"/>
      <c r="E4" s="18" t="n"/>
      <c r="F4" s="18" t="n"/>
    </row>
    <row r="5" ht="32" customHeight="1">
      <c r="A5" s="15" t="inlineStr">
        <is>
          <t>Dependencies Tracked</t>
        </is>
      </c>
      <c r="B5" s="46">
        <f>LOGIC!B29</f>
        <v/>
      </c>
    </row>
    <row r="6" ht="32" customHeight="1">
      <c r="A6" s="15" t="inlineStr">
        <is>
          <t>HIGH Risk Count</t>
        </is>
      </c>
      <c r="B6" s="46">
        <f>LOGIC!B30</f>
        <v/>
      </c>
    </row>
    <row r="7" ht="32" customHeight="1">
      <c r="A7" s="15" t="inlineStr">
        <is>
          <t>SPOF Count</t>
        </is>
      </c>
      <c r="B7" s="46">
        <f>LOGIC!B33</f>
        <v/>
      </c>
    </row>
    <row r="8" ht="32" customHeight="1">
      <c r="A8" s="15" t="inlineStr">
        <is>
          <t>Avg Risk Score</t>
        </is>
      </c>
      <c r="B8" s="47">
        <f>LOGIC!B34</f>
        <v/>
      </c>
    </row>
    <row r="9" ht="32" customHeight="1">
      <c r="A9" s="15" t="inlineStr">
        <is>
          <t>Revenue at HIGH Risk</t>
        </is>
      </c>
      <c r="B9" s="48">
        <f>LOGIC!B37</f>
        <v/>
      </c>
    </row>
    <row r="10" ht="32" customHeight="1">
      <c r="A10" s="15" t="inlineStr">
        <is>
          <t>Revenue at HIGH Risk %</t>
        </is>
      </c>
      <c r="B10" s="49">
        <f>LOGIC!B38</f>
        <v/>
      </c>
    </row>
    <row r="11" ht="32" customHeight="1">
      <c r="A11" s="15" t="inlineStr">
        <is>
          <t>Overall Risk Rating</t>
        </is>
      </c>
      <c r="B11" s="50">
        <f>LOGIC!B39</f>
        <v/>
      </c>
    </row>
    <row r="13" ht="28" customHeight="1">
      <c r="A13" s="39" t="inlineStr">
        <is>
          <t xml:space="preserve">  CONCENTRATION BY TYPE</t>
        </is>
      </c>
      <c r="B13" s="40" t="n"/>
      <c r="C13" s="40" t="n"/>
      <c r="D13" s="40" t="n"/>
      <c r="E13" s="40" t="n"/>
      <c r="F13" s="40" t="n"/>
    </row>
    <row r="14" ht="32" customHeight="1">
      <c r="A14" s="19" t="inlineStr">
        <is>
          <t>Type</t>
        </is>
      </c>
      <c r="B14" s="19" t="inlineStr">
        <is>
          <t>Count</t>
        </is>
      </c>
      <c r="C14" s="19" t="inlineStr">
        <is>
          <t>Revenue Exposed</t>
        </is>
      </c>
      <c r="D14" s="19" t="inlineStr">
        <is>
          <t>Exposure %</t>
        </is>
      </c>
      <c r="E14" s="19" t="inlineStr">
        <is>
          <t>Avg Risk</t>
        </is>
      </c>
      <c r="F14" s="19" t="inlineStr">
        <is>
          <t>Alert</t>
        </is>
      </c>
    </row>
    <row r="15">
      <c r="A15" s="15">
        <f>LOGIC!A23</f>
        <v/>
      </c>
      <c r="B15" s="51">
        <f>LOGIC!B23</f>
        <v/>
      </c>
      <c r="C15" s="52">
        <f>LOGIC!C23</f>
        <v/>
      </c>
      <c r="D15" s="53">
        <f>LOGIC!D23</f>
        <v/>
      </c>
      <c r="E15" s="54">
        <f>LOGIC!E23</f>
        <v/>
      </c>
      <c r="F15" s="55">
        <f>LOGIC!G23</f>
        <v/>
      </c>
    </row>
    <row r="16">
      <c r="A16" s="15">
        <f>LOGIC!A24</f>
        <v/>
      </c>
      <c r="B16" s="51">
        <f>LOGIC!B24</f>
        <v/>
      </c>
      <c r="C16" s="52">
        <f>LOGIC!C24</f>
        <v/>
      </c>
      <c r="D16" s="53">
        <f>LOGIC!D24</f>
        <v/>
      </c>
      <c r="E16" s="54">
        <f>LOGIC!E24</f>
        <v/>
      </c>
      <c r="F16" s="55">
        <f>LOGIC!G24</f>
        <v/>
      </c>
    </row>
    <row r="17">
      <c r="A17" s="15">
        <f>LOGIC!A25</f>
        <v/>
      </c>
      <c r="B17" s="51">
        <f>LOGIC!B25</f>
        <v/>
      </c>
      <c r="C17" s="52">
        <f>LOGIC!C25</f>
        <v/>
      </c>
      <c r="D17" s="53">
        <f>LOGIC!D25</f>
        <v/>
      </c>
      <c r="E17" s="54">
        <f>LOGIC!E25</f>
        <v/>
      </c>
      <c r="F17" s="55">
        <f>LOGIC!G25</f>
        <v/>
      </c>
    </row>
    <row r="18">
      <c r="A18" s="15">
        <f>LOGIC!A26</f>
        <v/>
      </c>
      <c r="B18" s="51">
        <f>LOGIC!B26</f>
        <v/>
      </c>
      <c r="C18" s="52">
        <f>LOGIC!C26</f>
        <v/>
      </c>
      <c r="D18" s="53">
        <f>LOGIC!D26</f>
        <v/>
      </c>
      <c r="E18" s="54">
        <f>LOGIC!E26</f>
        <v/>
      </c>
      <c r="F18" s="55">
        <f>LOGIC!G26</f>
        <v/>
      </c>
    </row>
    <row r="20" ht="28" customHeight="1">
      <c r="A20" s="17" t="inlineStr">
        <is>
          <t xml:space="preserve">  DEPENDENCY RISK DETAIL (Sorted by Priority)</t>
        </is>
      </c>
      <c r="B20" s="18" t="n"/>
      <c r="C20" s="18" t="n"/>
      <c r="D20" s="18" t="n"/>
      <c r="E20" s="18" t="n"/>
      <c r="F20" s="18" t="n"/>
    </row>
    <row r="21" ht="32" customHeight="1">
      <c r="A21" s="19" t="inlineStr">
        <is>
          <t>Dependency</t>
        </is>
      </c>
      <c r="B21" s="19" t="inlineStr">
        <is>
          <t>Risk Score</t>
        </is>
      </c>
      <c r="C21" s="19" t="inlineStr">
        <is>
          <t>Risk Level</t>
        </is>
      </c>
      <c r="D21" s="19" t="inlineStr">
        <is>
          <t>SPOF?</t>
        </is>
      </c>
      <c r="E21" s="19" t="inlineStr">
        <is>
          <t>Rev Exposure %</t>
        </is>
      </c>
      <c r="F21" s="19" t="inlineStr">
        <is>
          <t>Priority</t>
        </is>
      </c>
    </row>
    <row r="22">
      <c r="A22" s="56">
        <f>LOGIC!A5</f>
        <v/>
      </c>
      <c r="B22" s="57">
        <f>LOGIC!D5</f>
        <v/>
      </c>
      <c r="C22" s="58">
        <f>LOGIC!E5</f>
        <v/>
      </c>
      <c r="D22" s="58">
        <f>LOGIC!F5</f>
        <v/>
      </c>
      <c r="E22" s="53">
        <f>LOGIC!B5</f>
        <v/>
      </c>
      <c r="F22" s="51">
        <f>LOGIC!G5</f>
        <v/>
      </c>
    </row>
    <row r="23">
      <c r="A23" s="56">
        <f>LOGIC!A6</f>
        <v/>
      </c>
      <c r="B23" s="57">
        <f>LOGIC!D6</f>
        <v/>
      </c>
      <c r="C23" s="58">
        <f>LOGIC!E6</f>
        <v/>
      </c>
      <c r="D23" s="58">
        <f>LOGIC!F6</f>
        <v/>
      </c>
      <c r="E23" s="53">
        <f>LOGIC!B6</f>
        <v/>
      </c>
      <c r="F23" s="51">
        <f>LOGIC!G6</f>
        <v/>
      </c>
    </row>
    <row r="24">
      <c r="A24" s="56">
        <f>LOGIC!A7</f>
        <v/>
      </c>
      <c r="B24" s="57">
        <f>LOGIC!D7</f>
        <v/>
      </c>
      <c r="C24" s="58">
        <f>LOGIC!E7</f>
        <v/>
      </c>
      <c r="D24" s="58">
        <f>LOGIC!F7</f>
        <v/>
      </c>
      <c r="E24" s="53">
        <f>LOGIC!B7</f>
        <v/>
      </c>
      <c r="F24" s="51">
        <f>LOGIC!G7</f>
        <v/>
      </c>
    </row>
    <row r="25">
      <c r="A25" s="56">
        <f>LOGIC!A8</f>
        <v/>
      </c>
      <c r="B25" s="57">
        <f>LOGIC!D8</f>
        <v/>
      </c>
      <c r="C25" s="58">
        <f>LOGIC!E8</f>
        <v/>
      </c>
      <c r="D25" s="58">
        <f>LOGIC!F8</f>
        <v/>
      </c>
      <c r="E25" s="53">
        <f>LOGIC!B8</f>
        <v/>
      </c>
      <c r="F25" s="51">
        <f>LOGIC!G8</f>
        <v/>
      </c>
    </row>
    <row r="26">
      <c r="A26" s="56">
        <f>LOGIC!A9</f>
        <v/>
      </c>
      <c r="B26" s="57">
        <f>LOGIC!D9</f>
        <v/>
      </c>
      <c r="C26" s="58">
        <f>LOGIC!E9</f>
        <v/>
      </c>
      <c r="D26" s="58">
        <f>LOGIC!F9</f>
        <v/>
      </c>
      <c r="E26" s="53">
        <f>LOGIC!B9</f>
        <v/>
      </c>
      <c r="F26" s="51">
        <f>LOGIC!G9</f>
        <v/>
      </c>
    </row>
    <row r="27">
      <c r="A27" s="56">
        <f>LOGIC!A10</f>
        <v/>
      </c>
      <c r="B27" s="57">
        <f>LOGIC!D10</f>
        <v/>
      </c>
      <c r="C27" s="58">
        <f>LOGIC!E10</f>
        <v/>
      </c>
      <c r="D27" s="58">
        <f>LOGIC!F10</f>
        <v/>
      </c>
      <c r="E27" s="53">
        <f>LOGIC!B10</f>
        <v/>
      </c>
      <c r="F27" s="51">
        <f>LOGIC!G10</f>
        <v/>
      </c>
    </row>
    <row r="28">
      <c r="A28" s="56">
        <f>LOGIC!A11</f>
        <v/>
      </c>
      <c r="B28" s="57">
        <f>LOGIC!D11</f>
        <v/>
      </c>
      <c r="C28" s="58">
        <f>LOGIC!E11</f>
        <v/>
      </c>
      <c r="D28" s="58">
        <f>LOGIC!F11</f>
        <v/>
      </c>
      <c r="E28" s="53">
        <f>LOGIC!B11</f>
        <v/>
      </c>
      <c r="F28" s="51">
        <f>LOGIC!G11</f>
        <v/>
      </c>
    </row>
    <row r="29">
      <c r="A29" s="56">
        <f>LOGIC!A12</f>
        <v/>
      </c>
      <c r="B29" s="57">
        <f>LOGIC!D12</f>
        <v/>
      </c>
      <c r="C29" s="58">
        <f>LOGIC!E12</f>
        <v/>
      </c>
      <c r="D29" s="58">
        <f>LOGIC!F12</f>
        <v/>
      </c>
      <c r="E29" s="53">
        <f>LOGIC!B12</f>
        <v/>
      </c>
      <c r="F29" s="51">
        <f>LOGIC!G12</f>
        <v/>
      </c>
    </row>
    <row r="30">
      <c r="A30" s="56">
        <f>LOGIC!A13</f>
        <v/>
      </c>
      <c r="B30" s="57">
        <f>LOGIC!D13</f>
        <v/>
      </c>
      <c r="C30" s="58">
        <f>LOGIC!E13</f>
        <v/>
      </c>
      <c r="D30" s="58">
        <f>LOGIC!F13</f>
        <v/>
      </c>
      <c r="E30" s="53">
        <f>LOGIC!B13</f>
        <v/>
      </c>
      <c r="F30" s="51">
        <f>LOGIC!G13</f>
        <v/>
      </c>
    </row>
    <row r="31">
      <c r="A31" s="56">
        <f>LOGIC!A14</f>
        <v/>
      </c>
      <c r="B31" s="57">
        <f>LOGIC!D14</f>
        <v/>
      </c>
      <c r="C31" s="58">
        <f>LOGIC!E14</f>
        <v/>
      </c>
      <c r="D31" s="58">
        <f>LOGIC!F14</f>
        <v/>
      </c>
      <c r="E31" s="53">
        <f>LOGIC!B14</f>
        <v/>
      </c>
      <c r="F31" s="51">
        <f>LOGIC!G14</f>
        <v/>
      </c>
    </row>
    <row r="32">
      <c r="A32" s="56">
        <f>LOGIC!A15</f>
        <v/>
      </c>
      <c r="B32" s="57">
        <f>LOGIC!D15</f>
        <v/>
      </c>
      <c r="C32" s="58">
        <f>LOGIC!E15</f>
        <v/>
      </c>
      <c r="D32" s="58">
        <f>LOGIC!F15</f>
        <v/>
      </c>
      <c r="E32" s="53">
        <f>LOGIC!B15</f>
        <v/>
      </c>
      <c r="F32" s="51">
        <f>LOGIC!G15</f>
        <v/>
      </c>
    </row>
    <row r="33">
      <c r="A33" s="56">
        <f>LOGIC!A16</f>
        <v/>
      </c>
      <c r="B33" s="57">
        <f>LOGIC!D16</f>
        <v/>
      </c>
      <c r="C33" s="58">
        <f>LOGIC!E16</f>
        <v/>
      </c>
      <c r="D33" s="58">
        <f>LOGIC!F16</f>
        <v/>
      </c>
      <c r="E33" s="53">
        <f>LOGIC!B16</f>
        <v/>
      </c>
      <c r="F33" s="51">
        <f>LOGIC!G16</f>
        <v/>
      </c>
    </row>
    <row r="34">
      <c r="A34" s="56">
        <f>LOGIC!A17</f>
        <v/>
      </c>
      <c r="B34" s="57">
        <f>LOGIC!D17</f>
        <v/>
      </c>
      <c r="C34" s="58">
        <f>LOGIC!E17</f>
        <v/>
      </c>
      <c r="D34" s="58">
        <f>LOGIC!F17</f>
        <v/>
      </c>
      <c r="E34" s="53">
        <f>LOGIC!B17</f>
        <v/>
      </c>
      <c r="F34" s="51">
        <f>LOGIC!G17</f>
        <v/>
      </c>
    </row>
    <row r="35">
      <c r="A35" s="56">
        <f>LOGIC!A18</f>
        <v/>
      </c>
      <c r="B35" s="57">
        <f>LOGIC!D18</f>
        <v/>
      </c>
      <c r="C35" s="58">
        <f>LOGIC!E18</f>
        <v/>
      </c>
      <c r="D35" s="58">
        <f>LOGIC!F18</f>
        <v/>
      </c>
      <c r="E35" s="53">
        <f>LOGIC!B18</f>
        <v/>
      </c>
      <c r="F35" s="51">
        <f>LOGIC!G18</f>
        <v/>
      </c>
    </row>
    <row r="36">
      <c r="A36" s="56">
        <f>LOGIC!A19</f>
        <v/>
      </c>
      <c r="B36" s="57">
        <f>LOGIC!D19</f>
        <v/>
      </c>
      <c r="C36" s="58">
        <f>LOGIC!E19</f>
        <v/>
      </c>
      <c r="D36" s="58">
        <f>LOGIC!F19</f>
        <v/>
      </c>
      <c r="E36" s="53">
        <f>LOGIC!B19</f>
        <v/>
      </c>
      <c r="F36" s="51">
        <f>LOGIC!G19</f>
        <v/>
      </c>
    </row>
    <row r="38" ht="24" customHeight="1">
      <c r="A38" s="59" t="inlineStr">
        <is>
          <t>RangeLead.com  |  Premium B2B Lead Data  |  Free Download — rangelead.com/free-tools</t>
        </is>
      </c>
    </row>
  </sheetData>
  <mergeCells count="6">
    <mergeCell ref="A38:F38"/>
    <mergeCell ref="A2:F2"/>
    <mergeCell ref="A13:F13"/>
    <mergeCell ref="A1:F1"/>
    <mergeCell ref="A4:F4"/>
    <mergeCell ref="A20:F20"/>
  </mergeCells>
  <conditionalFormatting sqref="B11">
    <cfRule type="cellIs" priority="1" operator="equal" dxfId="0">
      <formula>"LOW"</formula>
    </cfRule>
    <cfRule type="cellIs" priority="2" operator="equal" dxfId="1">
      <formula>"MEDIUM"</formula>
    </cfRule>
    <cfRule type="cellIs" priority="3" operator="equal" dxfId="2">
      <formula>"HIGH"</formula>
    </cfRule>
    <cfRule type="cellIs" priority="4" operator="equal" dxfId="2">
      <formula>"CRITICAL"</formula>
    </cfRule>
  </conditionalFormatting>
  <conditionalFormatting sqref="F15:F18">
    <cfRule type="cellIs" priority="5" operator="equal" dxfId="2">
      <formula>"CONCENTRATED"</formula>
    </cfRule>
    <cfRule type="cellIs" priority="6" operator="equal" dxfId="0">
      <formula>"OK"</formula>
    </cfRule>
  </conditionalFormatting>
  <conditionalFormatting sqref="C22:C36">
    <cfRule type="cellIs" priority="7" operator="equal" dxfId="2">
      <formula>"HIGH"</formula>
    </cfRule>
    <cfRule type="cellIs" priority="8" operator="equal" dxfId="1">
      <formula>"MEDIUM"</formula>
    </cfRule>
    <cfRule type="cellIs" priority="9" operator="equal" dxfId="0">
      <formula>"LOW"</formula>
    </cfRule>
  </conditionalFormatting>
  <conditionalFormatting sqref="D22:D36">
    <cfRule type="cellIs" priority="10" operator="equal" dxfId="2">
      <formula>"SPOF"</formula>
    </cfRule>
  </conditionalFormatting>
  <conditionalFormatting sqref="B22:B36">
    <cfRule type="cellIs" priority="11" operator="greaterThanOrEqual" dxfId="0">
      <formula>40</formula>
    </cfRule>
    <cfRule type="cellIs" priority="12" operator="between" dxfId="1">
      <formula>70</formula>
      <formula>39.999</formula>
    </cfRule>
    <cfRule type="cellIs" priority="13" operator="lessThan" dxfId="2">
      <formula>70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