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&quot;$&quot;#,##0.00"/>
    <numFmt numFmtId="166" formatCode="0.0"/>
    <numFmt numFmtId="167" formatCode="0.0%"/>
    <numFmt numFmtId="168" formatCode="0.0 &quot;/100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5" fontId="12" fillId="12" borderId="1" applyAlignment="1" pivotButton="0" quotePrefix="0" xfId="0">
      <alignment horizontal="center" vertical="center"/>
    </xf>
    <xf numFmtId="1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8" fontId="12" fillId="12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65" fontId="13" fillId="12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SUBSCRIPTION COST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all subscriptions, calculate true annual costs, identify waste, and find savings opportunities. Scores each subscription by value (cost per use) and highlights candidates for cancellation.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Subscription name and category</t>
        </is>
      </c>
    </row>
    <row r="9" ht="22" customHeight="1">
      <c r="A9" s="6" t="inlineStr">
        <is>
          <t xml:space="preserve">  • Monthly or annual cost</t>
        </is>
      </c>
    </row>
    <row r="10" ht="22" customHeight="1">
      <c r="A10" s="6" t="inlineStr">
        <is>
          <t xml:space="preserve">  • Billing frequency (Monthly/Annual/Weekly)</t>
        </is>
      </c>
    </row>
    <row r="11" ht="22" customHeight="1">
      <c r="A11" s="6" t="inlineStr">
        <is>
          <t xml:space="preserve">  • Usage frequency per month (times used)</t>
        </is>
      </c>
    </row>
    <row r="12" ht="22" customHeight="1">
      <c r="A12" s="6" t="inlineStr">
        <is>
          <t xml:space="preserve">  • Essential? (Y/N)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Normalized annual cost per subscription</t>
        </is>
      </c>
    </row>
    <row r="16" ht="22" customHeight="1">
      <c r="A16" s="6" t="inlineStr">
        <is>
          <t xml:space="preserve">  • Cost per use for each subscription</t>
        </is>
      </c>
    </row>
    <row r="17" ht="22" customHeight="1">
      <c r="A17" s="6" t="inlineStr">
        <is>
          <t xml:space="preserve">  • Value score (low = waste)</t>
        </is>
      </c>
    </row>
    <row r="18" ht="22" customHeight="1">
      <c r="A18" s="6" t="inlineStr">
        <is>
          <t xml:space="preserve">  • Total annual subscription spend</t>
        </is>
      </c>
    </row>
    <row r="19" ht="22" customHeight="1">
      <c r="A19" s="6" t="inlineStr">
        <is>
          <t xml:space="preserve">  • Waste identification (low-use, high-cost)</t>
        </is>
      </c>
    </row>
    <row r="20" ht="22" customHeight="1">
      <c r="A20" s="6" t="inlineStr">
        <is>
          <t xml:space="preserve">  • Potential savings from cancellation candidates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Value Thresholds</t>
        </is>
      </c>
      <c r="B1" s="8" t="n"/>
      <c r="C1" s="8" t="n"/>
    </row>
    <row r="3" ht="26" customHeight="1">
      <c r="A3" s="9" t="inlineStr">
        <is>
          <t>Low Usage Threshold (uses/month)</t>
        </is>
      </c>
      <c r="B3" s="10" t="n">
        <v>2</v>
      </c>
      <c r="C3" s="11" t="inlineStr">
        <is>
          <t>Below = underused</t>
        </is>
      </c>
    </row>
    <row r="4" ht="26" customHeight="1">
      <c r="A4" s="9" t="inlineStr">
        <is>
          <t>High Cost/Use Threshold ($)</t>
        </is>
      </c>
      <c r="B4" s="12" t="n">
        <v>15</v>
      </c>
      <c r="C4" s="11" t="inlineStr">
        <is>
          <t>Above = poor value</t>
        </is>
      </c>
    </row>
    <row r="5" ht="26" customHeight="1">
      <c r="A5" s="9" t="inlineStr">
        <is>
          <t>Waste Score Threshold</t>
        </is>
      </c>
      <c r="B5" s="10" t="n">
        <v>30</v>
      </c>
      <c r="C5" s="11" t="inlineStr">
        <is>
          <t>Below = cancel candidate (0-100)</t>
        </is>
      </c>
    </row>
    <row r="6" ht="26" customHeight="1">
      <c r="A6" s="9" t="inlineStr">
        <is>
          <t>Monthly Budget Cap</t>
        </is>
      </c>
      <c r="B6" s="12" t="n">
        <v>200</v>
      </c>
      <c r="C6" s="11" t="inlineStr">
        <is>
          <t>Target subscription budget</t>
        </is>
      </c>
    </row>
    <row r="8" ht="26" customHeight="1">
      <c r="A8" s="9" t="inlineStr">
        <is>
          <t>Weekly Billing Multiplier</t>
        </is>
      </c>
      <c r="B8" s="10" t="n">
        <v>52</v>
      </c>
      <c r="C8" s="11" t="inlineStr">
        <is>
          <t>Weeks per year</t>
        </is>
      </c>
    </row>
    <row r="9" ht="26" customHeight="1">
      <c r="A9" s="9" t="inlineStr">
        <is>
          <t>Monthly Billing Multiplier</t>
        </is>
      </c>
      <c r="B9" s="10" t="n">
        <v>12</v>
      </c>
      <c r="C9" s="11" t="inlineStr">
        <is>
          <t>Months per year</t>
        </is>
      </c>
    </row>
    <row r="10" ht="26" customHeight="1">
      <c r="A10" s="9" t="inlineStr">
        <is>
          <t>Annual Billing Multiplier</t>
        </is>
      </c>
      <c r="B10" s="10" t="n">
        <v>1</v>
      </c>
      <c r="C10" s="11" t="inlineStr">
        <is>
          <t>Already annual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8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SUBSCRIPTIONS — Enter your data in yellow cells</t>
        </is>
      </c>
      <c r="B1" s="14" t="n"/>
      <c r="C1" s="14" t="n"/>
      <c r="D1" s="14" t="n"/>
      <c r="E1" s="14" t="n"/>
      <c r="F1" s="14" t="n"/>
    </row>
    <row r="3" ht="32" customHeight="1">
      <c r="A3" s="15" t="inlineStr">
        <is>
          <t>Subscription Name</t>
        </is>
      </c>
      <c r="B3" s="15" t="inlineStr">
        <is>
          <t>Category</t>
        </is>
      </c>
      <c r="C3" s="15" t="inlineStr">
        <is>
          <t>Cost (per period)</t>
        </is>
      </c>
      <c r="D3" s="15" t="inlineStr">
        <is>
          <t>Billing (W/M/A)</t>
        </is>
      </c>
      <c r="E3" s="15" t="inlineStr">
        <is>
          <t>Uses/Month</t>
        </is>
      </c>
      <c r="F3" s="15" t="inlineStr">
        <is>
          <t>Essential? (Y/N)</t>
        </is>
      </c>
    </row>
    <row r="4">
      <c r="A4" s="16" t="inlineStr">
        <is>
          <t>Netflix</t>
        </is>
      </c>
      <c r="B4" s="16" t="inlineStr">
        <is>
          <t>Entertainment</t>
        </is>
      </c>
      <c r="C4" s="16" t="n">
        <v>15.99</v>
      </c>
      <c r="D4" s="16" t="inlineStr">
        <is>
          <t>M</t>
        </is>
      </c>
      <c r="E4" s="16" t="n">
        <v>20</v>
      </c>
      <c r="F4" s="16" t="inlineStr">
        <is>
          <t>N</t>
        </is>
      </c>
    </row>
    <row r="5">
      <c r="A5" s="17" t="inlineStr">
        <is>
          <t>Spotify</t>
        </is>
      </c>
      <c r="B5" s="17" t="inlineStr">
        <is>
          <t>Entertainment</t>
        </is>
      </c>
      <c r="C5" s="17" t="n">
        <v>10.99</v>
      </c>
      <c r="D5" s="17" t="inlineStr">
        <is>
          <t>M</t>
        </is>
      </c>
      <c r="E5" s="17" t="n">
        <v>30</v>
      </c>
      <c r="F5" s="17" t="inlineStr">
        <is>
          <t>N</t>
        </is>
      </c>
    </row>
    <row r="6">
      <c r="A6" s="16" t="inlineStr">
        <is>
          <t>AWS Hosting</t>
        </is>
      </c>
      <c r="B6" s="16" t="inlineStr">
        <is>
          <t>Business</t>
        </is>
      </c>
      <c r="C6" s="16" t="n">
        <v>45</v>
      </c>
      <c r="D6" s="16" t="inlineStr">
        <is>
          <t>M</t>
        </is>
      </c>
      <c r="E6" s="16" t="n">
        <v>30</v>
      </c>
      <c r="F6" s="16" t="inlineStr">
        <is>
          <t>Y</t>
        </is>
      </c>
    </row>
    <row r="7">
      <c r="A7" s="17" t="inlineStr">
        <is>
          <t>Adobe Creative Suite</t>
        </is>
      </c>
      <c r="B7" s="17" t="inlineStr">
        <is>
          <t>Software</t>
        </is>
      </c>
      <c r="C7" s="17" t="n">
        <v>54.99</v>
      </c>
      <c r="D7" s="17" t="inlineStr">
        <is>
          <t>M</t>
        </is>
      </c>
      <c r="E7" s="17" t="n">
        <v>15</v>
      </c>
      <c r="F7" s="17" t="inlineStr">
        <is>
          <t>Y</t>
        </is>
      </c>
    </row>
    <row r="8">
      <c r="A8" s="16" t="inlineStr">
        <is>
          <t>Gym Membership</t>
        </is>
      </c>
      <c r="B8" s="16" t="inlineStr">
        <is>
          <t>Health</t>
        </is>
      </c>
      <c r="C8" s="16" t="n">
        <v>49.99</v>
      </c>
      <c r="D8" s="16" t="inlineStr">
        <is>
          <t>M</t>
        </is>
      </c>
      <c r="E8" s="16" t="n">
        <v>8</v>
      </c>
      <c r="F8" s="16" t="inlineStr">
        <is>
          <t>N</t>
        </is>
      </c>
    </row>
    <row r="9">
      <c r="A9" s="17" t="inlineStr">
        <is>
          <t>NY Times Digital</t>
        </is>
      </c>
      <c r="B9" s="17" t="inlineStr">
        <is>
          <t>News</t>
        </is>
      </c>
      <c r="C9" s="17" t="n">
        <v>4.25</v>
      </c>
      <c r="D9" s="17" t="inlineStr">
        <is>
          <t>W</t>
        </is>
      </c>
      <c r="E9" s="17" t="n">
        <v>3</v>
      </c>
      <c r="F9" s="17" t="inlineStr">
        <is>
          <t>N</t>
        </is>
      </c>
    </row>
    <row r="10">
      <c r="A10" s="16" t="inlineStr">
        <is>
          <t>LinkedIn Premium</t>
        </is>
      </c>
      <c r="B10" s="16" t="inlineStr">
        <is>
          <t>Career</t>
        </is>
      </c>
      <c r="C10" s="16" t="n">
        <v>359.88</v>
      </c>
      <c r="D10" s="16" t="inlineStr">
        <is>
          <t>A</t>
        </is>
      </c>
      <c r="E10" s="16" t="n">
        <v>4</v>
      </c>
      <c r="F10" s="16" t="inlineStr">
        <is>
          <t>N</t>
        </is>
      </c>
    </row>
    <row r="11">
      <c r="A11" s="17" t="inlineStr">
        <is>
          <t>iCloud Storage</t>
        </is>
      </c>
      <c r="B11" s="17" t="inlineStr">
        <is>
          <t>Tech</t>
        </is>
      </c>
      <c r="C11" s="17" t="n">
        <v>2.99</v>
      </c>
      <c r="D11" s="17" t="inlineStr">
        <is>
          <t>M</t>
        </is>
      </c>
      <c r="E11" s="17" t="n">
        <v>30</v>
      </c>
      <c r="F11" s="17" t="inlineStr">
        <is>
          <t>Y</t>
        </is>
      </c>
    </row>
    <row r="12">
      <c r="A12" s="16" t="inlineStr">
        <is>
          <t>Meal Kit Service</t>
        </is>
      </c>
      <c r="B12" s="16" t="inlineStr">
        <is>
          <t>Food</t>
        </is>
      </c>
      <c r="C12" s="16" t="n">
        <v>59.99</v>
      </c>
      <c r="D12" s="16" t="inlineStr">
        <is>
          <t>M</t>
        </is>
      </c>
      <c r="E12" s="16" t="n">
        <v>4</v>
      </c>
      <c r="F12" s="16" t="inlineStr">
        <is>
          <t>N</t>
        </is>
      </c>
    </row>
    <row r="13">
      <c r="A13" s="17" t="inlineStr">
        <is>
          <t>VPN Service</t>
        </is>
      </c>
      <c r="B13" s="17" t="inlineStr">
        <is>
          <t>Tech</t>
        </is>
      </c>
      <c r="C13" s="17" t="n">
        <v>99.98999999999999</v>
      </c>
      <c r="D13" s="17" t="inlineStr">
        <is>
          <t>A</t>
        </is>
      </c>
      <c r="E13" s="17" t="n">
        <v>20</v>
      </c>
      <c r="F13" s="17" t="inlineStr">
        <is>
          <t>Y</t>
        </is>
      </c>
    </row>
    <row r="14">
      <c r="A14" s="16" t="n"/>
      <c r="B14" s="16" t="n"/>
      <c r="C14" s="16" t="n"/>
      <c r="D14" s="16" t="n"/>
      <c r="E14" s="16" t="n"/>
      <c r="F14" s="16" t="n"/>
    </row>
    <row r="15">
      <c r="A15" s="17" t="n"/>
      <c r="B15" s="17" t="n"/>
      <c r="C15" s="17" t="n"/>
      <c r="D15" s="17" t="n"/>
      <c r="E15" s="17" t="n"/>
      <c r="F15" s="17" t="n"/>
    </row>
    <row r="16">
      <c r="A16" s="16" t="n"/>
      <c r="B16" s="16" t="n"/>
      <c r="C16" s="16" t="n"/>
      <c r="D16" s="16" t="n"/>
      <c r="E16" s="16" t="n"/>
      <c r="F16" s="16" t="n"/>
    </row>
    <row r="17">
      <c r="A17" s="17" t="n"/>
      <c r="B17" s="17" t="n"/>
      <c r="C17" s="17" t="n"/>
      <c r="D17" s="17" t="n"/>
      <c r="E17" s="17" t="n"/>
      <c r="F17" s="17" t="n"/>
    </row>
    <row r="18">
      <c r="A18" s="16" t="n"/>
      <c r="B18" s="16" t="n"/>
      <c r="C18" s="16" t="n"/>
      <c r="D18" s="16" t="n"/>
      <c r="E18" s="16" t="n"/>
      <c r="F18" s="16" t="n"/>
    </row>
    <row r="19">
      <c r="A19" s="17" t="n"/>
      <c r="B19" s="17" t="n"/>
      <c r="C19" s="17" t="n"/>
      <c r="D19" s="17" t="n"/>
      <c r="E19" s="17" t="n"/>
      <c r="F19" s="17" t="n"/>
    </row>
    <row r="20">
      <c r="A20" s="16" t="n"/>
      <c r="B20" s="16" t="n"/>
      <c r="C20" s="16" t="n"/>
      <c r="D20" s="16" t="n"/>
      <c r="E20" s="16" t="n"/>
      <c r="F20" s="16" t="n"/>
    </row>
    <row r="21">
      <c r="A21" s="17" t="n"/>
      <c r="B21" s="17" t="n"/>
      <c r="C21" s="17" t="n"/>
      <c r="D21" s="17" t="n"/>
      <c r="E21" s="17" t="n"/>
      <c r="F21" s="17" t="n"/>
    </row>
    <row r="22">
      <c r="A22" s="16" t="n"/>
      <c r="B22" s="16" t="n"/>
      <c r="C22" s="16" t="n"/>
      <c r="D22" s="16" t="n"/>
      <c r="E22" s="16" t="n"/>
      <c r="F22" s="16" t="n"/>
    </row>
    <row r="23">
      <c r="A23" s="17" t="n"/>
      <c r="B23" s="17" t="n"/>
      <c r="C23" s="17" t="n"/>
      <c r="D23" s="17" t="n"/>
      <c r="E23" s="17" t="n"/>
      <c r="F23" s="17" t="n"/>
    </row>
    <row r="24">
      <c r="A24" s="16" t="n"/>
      <c r="B24" s="16" t="n"/>
      <c r="C24" s="16" t="n"/>
      <c r="D24" s="16" t="n"/>
      <c r="E24" s="16" t="n"/>
      <c r="F24" s="16" t="n"/>
    </row>
    <row r="25">
      <c r="A25" s="17" t="n"/>
      <c r="B25" s="17" t="n"/>
      <c r="C25" s="17" t="n"/>
      <c r="D25" s="17" t="n"/>
      <c r="E25" s="17" t="n"/>
      <c r="F25" s="17" t="n"/>
    </row>
    <row r="26">
      <c r="A26" s="16" t="n"/>
      <c r="B26" s="16" t="n"/>
      <c r="C26" s="16" t="n"/>
      <c r="D26" s="16" t="n"/>
      <c r="E26" s="16" t="n"/>
      <c r="F26" s="16" t="n"/>
    </row>
    <row r="27">
      <c r="A27" s="17" t="n"/>
      <c r="B27" s="17" t="n"/>
      <c r="C27" s="17" t="n"/>
      <c r="D27" s="17" t="n"/>
      <c r="E27" s="17" t="n"/>
      <c r="F27" s="17" t="n"/>
    </row>
    <row r="28">
      <c r="A28" s="16" t="n"/>
      <c r="B28" s="16" t="n"/>
      <c r="C28" s="16" t="n"/>
      <c r="D28" s="16" t="n"/>
      <c r="E28" s="16" t="n"/>
      <c r="F28" s="16" t="n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4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8" t="inlineStr">
        <is>
          <t xml:space="preserve">  CALCULATIONS — All formulas, do NOT edit</t>
        </is>
      </c>
      <c r="B1" s="19" t="n"/>
      <c r="C1" s="19" t="n"/>
      <c r="D1" s="19" t="n"/>
      <c r="E1" s="19" t="n"/>
      <c r="F1" s="19" t="n"/>
      <c r="G1" s="19" t="n"/>
    </row>
    <row r="3" ht="28" customHeight="1">
      <c r="A3" s="20" t="inlineStr">
        <is>
          <t xml:space="preserve">  PER-SUBSCRIPTION ANALYSIS</t>
        </is>
      </c>
      <c r="B3" s="21" t="n"/>
      <c r="C3" s="21" t="n"/>
      <c r="D3" s="21" t="n"/>
      <c r="E3" s="21" t="n"/>
      <c r="F3" s="21" t="n"/>
      <c r="G3" s="21" t="n"/>
    </row>
    <row r="4" ht="32" customHeight="1">
      <c r="A4" s="15" t="inlineStr">
        <is>
          <t>Subscription</t>
        </is>
      </c>
      <c r="B4" s="15" t="inlineStr">
        <is>
          <t>Annual Cost</t>
        </is>
      </c>
      <c r="C4" s="15" t="inlineStr">
        <is>
          <t>Monthly Cost</t>
        </is>
      </c>
      <c r="D4" s="15" t="inlineStr">
        <is>
          <t>Cost/Use</t>
        </is>
      </c>
      <c r="E4" s="15" t="inlineStr">
        <is>
          <t>Value Score</t>
        </is>
      </c>
      <c r="F4" s="15" t="inlineStr">
        <is>
          <t>Status</t>
        </is>
      </c>
      <c r="G4" s="15" t="inlineStr">
        <is>
          <t>Savings if Cancel</t>
        </is>
      </c>
    </row>
    <row r="5">
      <c r="A5" s="22">
        <f>INPUT!A4</f>
        <v/>
      </c>
      <c r="B5" s="23">
        <f>IF(INPUT!C4="",0,IF(UPPER(INPUT!D4)="W",INPUT!C4*CONFIG!B8,IF(UPPER(INPUT!D4)="A",INPUT!C4*CONFIG!B10,INPUT!C4*CONFIG!B9)))</f>
        <v/>
      </c>
      <c r="C5" s="23">
        <f>B5/12</f>
        <v/>
      </c>
      <c r="D5" s="23">
        <f>IF(INPUT!E4&gt;0,C5/INPUT!E4,IF(C5&gt;0,999,0))</f>
        <v/>
      </c>
      <c r="E5" s="24">
        <f>IF(B5=0,0,MIN(100,(MIN(INPUT!E4/30,1)*40)+(MAX(0,1-D5/50)*40)+(IF(UPPER(INPUT!F4)="Y",20,0))))</f>
        <v/>
      </c>
      <c r="F5" s="25">
        <f>IF(B5=0,"",IF(E5&gt;=CONFIG!B5,"KEEP",IF(UPPER(INPUT!F4)="Y","REVIEW","CANCEL")))</f>
        <v/>
      </c>
      <c r="G5" s="23">
        <f>IF(F5="CANCEL",B5,0)</f>
        <v/>
      </c>
    </row>
    <row r="6">
      <c r="A6" s="22">
        <f>INPUT!A5</f>
        <v/>
      </c>
      <c r="B6" s="23">
        <f>IF(INPUT!C5="",0,IF(UPPER(INPUT!D5)="W",INPUT!C5*CONFIG!B8,IF(UPPER(INPUT!D5)="A",INPUT!C5*CONFIG!B10,INPUT!C5*CONFIG!B9)))</f>
        <v/>
      </c>
      <c r="C6" s="23">
        <f>B6/12</f>
        <v/>
      </c>
      <c r="D6" s="23">
        <f>IF(INPUT!E5&gt;0,C6/INPUT!E5,IF(C6&gt;0,999,0))</f>
        <v/>
      </c>
      <c r="E6" s="24">
        <f>IF(B6=0,0,MIN(100,(MIN(INPUT!E5/30,1)*40)+(MAX(0,1-D6/50)*40)+(IF(UPPER(INPUT!F5)="Y",20,0))))</f>
        <v/>
      </c>
      <c r="F6" s="25">
        <f>IF(B6=0,"",IF(E6&gt;=CONFIG!B5,"KEEP",IF(UPPER(INPUT!F5)="Y","REVIEW","CANCEL")))</f>
        <v/>
      </c>
      <c r="G6" s="23">
        <f>IF(F6="CANCEL",B6,0)</f>
        <v/>
      </c>
    </row>
    <row r="7">
      <c r="A7" s="22">
        <f>INPUT!A6</f>
        <v/>
      </c>
      <c r="B7" s="23">
        <f>IF(INPUT!C6="",0,IF(UPPER(INPUT!D6)="W",INPUT!C6*CONFIG!B8,IF(UPPER(INPUT!D6)="A",INPUT!C6*CONFIG!B10,INPUT!C6*CONFIG!B9)))</f>
        <v/>
      </c>
      <c r="C7" s="23">
        <f>B7/12</f>
        <v/>
      </c>
      <c r="D7" s="23">
        <f>IF(INPUT!E6&gt;0,C7/INPUT!E6,IF(C7&gt;0,999,0))</f>
        <v/>
      </c>
      <c r="E7" s="24">
        <f>IF(B7=0,0,MIN(100,(MIN(INPUT!E6/30,1)*40)+(MAX(0,1-D7/50)*40)+(IF(UPPER(INPUT!F6)="Y",20,0))))</f>
        <v/>
      </c>
      <c r="F7" s="25">
        <f>IF(B7=0,"",IF(E7&gt;=CONFIG!B5,"KEEP",IF(UPPER(INPUT!F6)="Y","REVIEW","CANCEL")))</f>
        <v/>
      </c>
      <c r="G7" s="23">
        <f>IF(F7="CANCEL",B7,0)</f>
        <v/>
      </c>
    </row>
    <row r="8">
      <c r="A8" s="22">
        <f>INPUT!A7</f>
        <v/>
      </c>
      <c r="B8" s="23">
        <f>IF(INPUT!C7="",0,IF(UPPER(INPUT!D7)="W",INPUT!C7*CONFIG!B8,IF(UPPER(INPUT!D7)="A",INPUT!C7*CONFIG!B10,INPUT!C7*CONFIG!B9)))</f>
        <v/>
      </c>
      <c r="C8" s="23">
        <f>B8/12</f>
        <v/>
      </c>
      <c r="D8" s="23">
        <f>IF(INPUT!E7&gt;0,C8/INPUT!E7,IF(C8&gt;0,999,0))</f>
        <v/>
      </c>
      <c r="E8" s="24">
        <f>IF(B8=0,0,MIN(100,(MIN(INPUT!E7/30,1)*40)+(MAX(0,1-D8/50)*40)+(IF(UPPER(INPUT!F7)="Y",20,0))))</f>
        <v/>
      </c>
      <c r="F8" s="25">
        <f>IF(B8=0,"",IF(E8&gt;=CONFIG!B5,"KEEP",IF(UPPER(INPUT!F7)="Y","REVIEW","CANCEL")))</f>
        <v/>
      </c>
      <c r="G8" s="23">
        <f>IF(F8="CANCEL",B8,0)</f>
        <v/>
      </c>
    </row>
    <row r="9">
      <c r="A9" s="22">
        <f>INPUT!A8</f>
        <v/>
      </c>
      <c r="B9" s="23">
        <f>IF(INPUT!C8="",0,IF(UPPER(INPUT!D8)="W",INPUT!C8*CONFIG!B8,IF(UPPER(INPUT!D8)="A",INPUT!C8*CONFIG!B10,INPUT!C8*CONFIG!B9)))</f>
        <v/>
      </c>
      <c r="C9" s="23">
        <f>B9/12</f>
        <v/>
      </c>
      <c r="D9" s="23">
        <f>IF(INPUT!E8&gt;0,C9/INPUT!E8,IF(C9&gt;0,999,0))</f>
        <v/>
      </c>
      <c r="E9" s="24">
        <f>IF(B9=0,0,MIN(100,(MIN(INPUT!E8/30,1)*40)+(MAX(0,1-D9/50)*40)+(IF(UPPER(INPUT!F8)="Y",20,0))))</f>
        <v/>
      </c>
      <c r="F9" s="25">
        <f>IF(B9=0,"",IF(E9&gt;=CONFIG!B5,"KEEP",IF(UPPER(INPUT!F8)="Y","REVIEW","CANCEL")))</f>
        <v/>
      </c>
      <c r="G9" s="23">
        <f>IF(F9="CANCEL",B9,0)</f>
        <v/>
      </c>
    </row>
    <row r="10">
      <c r="A10" s="22">
        <f>INPUT!A9</f>
        <v/>
      </c>
      <c r="B10" s="23">
        <f>IF(INPUT!C9="",0,IF(UPPER(INPUT!D9)="W",INPUT!C9*CONFIG!B8,IF(UPPER(INPUT!D9)="A",INPUT!C9*CONFIG!B10,INPUT!C9*CONFIG!B9)))</f>
        <v/>
      </c>
      <c r="C10" s="23">
        <f>B10/12</f>
        <v/>
      </c>
      <c r="D10" s="23">
        <f>IF(INPUT!E9&gt;0,C10/INPUT!E9,IF(C10&gt;0,999,0))</f>
        <v/>
      </c>
      <c r="E10" s="24">
        <f>IF(B10=0,0,MIN(100,(MIN(INPUT!E9/30,1)*40)+(MAX(0,1-D10/50)*40)+(IF(UPPER(INPUT!F9)="Y",20,0))))</f>
        <v/>
      </c>
      <c r="F10" s="25">
        <f>IF(B10=0,"",IF(E10&gt;=CONFIG!B5,"KEEP",IF(UPPER(INPUT!F9)="Y","REVIEW","CANCEL")))</f>
        <v/>
      </c>
      <c r="G10" s="23">
        <f>IF(F10="CANCEL",B10,0)</f>
        <v/>
      </c>
    </row>
    <row r="11">
      <c r="A11" s="22">
        <f>INPUT!A10</f>
        <v/>
      </c>
      <c r="B11" s="23">
        <f>IF(INPUT!C10="",0,IF(UPPER(INPUT!D10)="W",INPUT!C10*CONFIG!B8,IF(UPPER(INPUT!D10)="A",INPUT!C10*CONFIG!B10,INPUT!C10*CONFIG!B9)))</f>
        <v/>
      </c>
      <c r="C11" s="23">
        <f>B11/12</f>
        <v/>
      </c>
      <c r="D11" s="23">
        <f>IF(INPUT!E10&gt;0,C11/INPUT!E10,IF(C11&gt;0,999,0))</f>
        <v/>
      </c>
      <c r="E11" s="24">
        <f>IF(B11=0,0,MIN(100,(MIN(INPUT!E10/30,1)*40)+(MAX(0,1-D11/50)*40)+(IF(UPPER(INPUT!F10)="Y",20,0))))</f>
        <v/>
      </c>
      <c r="F11" s="25">
        <f>IF(B11=0,"",IF(E11&gt;=CONFIG!B5,"KEEP",IF(UPPER(INPUT!F10)="Y","REVIEW","CANCEL")))</f>
        <v/>
      </c>
      <c r="G11" s="23">
        <f>IF(F11="CANCEL",B11,0)</f>
        <v/>
      </c>
    </row>
    <row r="12">
      <c r="A12" s="22">
        <f>INPUT!A11</f>
        <v/>
      </c>
      <c r="B12" s="23">
        <f>IF(INPUT!C11="",0,IF(UPPER(INPUT!D11)="W",INPUT!C11*CONFIG!B8,IF(UPPER(INPUT!D11)="A",INPUT!C11*CONFIG!B10,INPUT!C11*CONFIG!B9)))</f>
        <v/>
      </c>
      <c r="C12" s="23">
        <f>B12/12</f>
        <v/>
      </c>
      <c r="D12" s="23">
        <f>IF(INPUT!E11&gt;0,C12/INPUT!E11,IF(C12&gt;0,999,0))</f>
        <v/>
      </c>
      <c r="E12" s="24">
        <f>IF(B12=0,0,MIN(100,(MIN(INPUT!E11/30,1)*40)+(MAX(0,1-D12/50)*40)+(IF(UPPER(INPUT!F11)="Y",20,0))))</f>
        <v/>
      </c>
      <c r="F12" s="25">
        <f>IF(B12=0,"",IF(E12&gt;=CONFIG!B5,"KEEP",IF(UPPER(INPUT!F11)="Y","REVIEW","CANCEL")))</f>
        <v/>
      </c>
      <c r="G12" s="23">
        <f>IF(F12="CANCEL",B12,0)</f>
        <v/>
      </c>
    </row>
    <row r="13">
      <c r="A13" s="22">
        <f>INPUT!A12</f>
        <v/>
      </c>
      <c r="B13" s="23">
        <f>IF(INPUT!C12="",0,IF(UPPER(INPUT!D12)="W",INPUT!C12*CONFIG!B8,IF(UPPER(INPUT!D12)="A",INPUT!C12*CONFIG!B10,INPUT!C12*CONFIG!B9)))</f>
        <v/>
      </c>
      <c r="C13" s="23">
        <f>B13/12</f>
        <v/>
      </c>
      <c r="D13" s="23">
        <f>IF(INPUT!E12&gt;0,C13/INPUT!E12,IF(C13&gt;0,999,0))</f>
        <v/>
      </c>
      <c r="E13" s="24">
        <f>IF(B13=0,0,MIN(100,(MIN(INPUT!E12/30,1)*40)+(MAX(0,1-D13/50)*40)+(IF(UPPER(INPUT!F12)="Y",20,0))))</f>
        <v/>
      </c>
      <c r="F13" s="25">
        <f>IF(B13=0,"",IF(E13&gt;=CONFIG!B5,"KEEP",IF(UPPER(INPUT!F12)="Y","REVIEW","CANCEL")))</f>
        <v/>
      </c>
      <c r="G13" s="23">
        <f>IF(F13="CANCEL",B13,0)</f>
        <v/>
      </c>
    </row>
    <row r="14">
      <c r="A14" s="22">
        <f>INPUT!A13</f>
        <v/>
      </c>
      <c r="B14" s="23">
        <f>IF(INPUT!C13="",0,IF(UPPER(INPUT!D13)="W",INPUT!C13*CONFIG!B8,IF(UPPER(INPUT!D13)="A",INPUT!C13*CONFIG!B10,INPUT!C13*CONFIG!B9)))</f>
        <v/>
      </c>
      <c r="C14" s="23">
        <f>B14/12</f>
        <v/>
      </c>
      <c r="D14" s="23">
        <f>IF(INPUT!E13&gt;0,C14/INPUT!E13,IF(C14&gt;0,999,0))</f>
        <v/>
      </c>
      <c r="E14" s="24">
        <f>IF(B14=0,0,MIN(100,(MIN(INPUT!E13/30,1)*40)+(MAX(0,1-D14/50)*40)+(IF(UPPER(INPUT!F13)="Y",20,0))))</f>
        <v/>
      </c>
      <c r="F14" s="25">
        <f>IF(B14=0,"",IF(E14&gt;=CONFIG!B5,"KEEP",IF(UPPER(INPUT!F13)="Y","REVIEW","CANCEL")))</f>
        <v/>
      </c>
      <c r="G14" s="23">
        <f>IF(F14="CANCEL",B14,0)</f>
        <v/>
      </c>
    </row>
    <row r="15">
      <c r="A15" s="22">
        <f>INPUT!A14</f>
        <v/>
      </c>
      <c r="B15" s="23">
        <f>IF(INPUT!C14="",0,IF(UPPER(INPUT!D14)="W",INPUT!C14*CONFIG!B8,IF(UPPER(INPUT!D14)="A",INPUT!C14*CONFIG!B10,INPUT!C14*CONFIG!B9)))</f>
        <v/>
      </c>
      <c r="C15" s="23">
        <f>B15/12</f>
        <v/>
      </c>
      <c r="D15" s="23">
        <f>IF(INPUT!E14&gt;0,C15/INPUT!E14,IF(C15&gt;0,999,0))</f>
        <v/>
      </c>
      <c r="E15" s="24">
        <f>IF(B15=0,0,MIN(100,(MIN(INPUT!E14/30,1)*40)+(MAX(0,1-D15/50)*40)+(IF(UPPER(INPUT!F14)="Y",20,0))))</f>
        <v/>
      </c>
      <c r="F15" s="25">
        <f>IF(B15=0,"",IF(E15&gt;=CONFIG!B5,"KEEP",IF(UPPER(INPUT!F14)="Y","REVIEW","CANCEL")))</f>
        <v/>
      </c>
      <c r="G15" s="23">
        <f>IF(F15="CANCEL",B15,0)</f>
        <v/>
      </c>
    </row>
    <row r="16">
      <c r="A16" s="22">
        <f>INPUT!A15</f>
        <v/>
      </c>
      <c r="B16" s="23">
        <f>IF(INPUT!C15="",0,IF(UPPER(INPUT!D15)="W",INPUT!C15*CONFIG!B8,IF(UPPER(INPUT!D15)="A",INPUT!C15*CONFIG!B10,INPUT!C15*CONFIG!B9)))</f>
        <v/>
      </c>
      <c r="C16" s="23">
        <f>B16/12</f>
        <v/>
      </c>
      <c r="D16" s="23">
        <f>IF(INPUT!E15&gt;0,C16/INPUT!E15,IF(C16&gt;0,999,0))</f>
        <v/>
      </c>
      <c r="E16" s="24">
        <f>IF(B16=0,0,MIN(100,(MIN(INPUT!E15/30,1)*40)+(MAX(0,1-D16/50)*40)+(IF(UPPER(INPUT!F15)="Y",20,0))))</f>
        <v/>
      </c>
      <c r="F16" s="25">
        <f>IF(B16=0,"",IF(E16&gt;=CONFIG!B5,"KEEP",IF(UPPER(INPUT!F15)="Y","REVIEW","CANCEL")))</f>
        <v/>
      </c>
      <c r="G16" s="23">
        <f>IF(F16="CANCEL",B16,0)</f>
        <v/>
      </c>
    </row>
    <row r="17">
      <c r="A17" s="22">
        <f>INPUT!A16</f>
        <v/>
      </c>
      <c r="B17" s="23">
        <f>IF(INPUT!C16="",0,IF(UPPER(INPUT!D16)="W",INPUT!C16*CONFIG!B8,IF(UPPER(INPUT!D16)="A",INPUT!C16*CONFIG!B10,INPUT!C16*CONFIG!B9)))</f>
        <v/>
      </c>
      <c r="C17" s="23">
        <f>B17/12</f>
        <v/>
      </c>
      <c r="D17" s="23">
        <f>IF(INPUT!E16&gt;0,C17/INPUT!E16,IF(C17&gt;0,999,0))</f>
        <v/>
      </c>
      <c r="E17" s="24">
        <f>IF(B17=0,0,MIN(100,(MIN(INPUT!E16/30,1)*40)+(MAX(0,1-D17/50)*40)+(IF(UPPER(INPUT!F16)="Y",20,0))))</f>
        <v/>
      </c>
      <c r="F17" s="25">
        <f>IF(B17=0,"",IF(E17&gt;=CONFIG!B5,"KEEP",IF(UPPER(INPUT!F16)="Y","REVIEW","CANCEL")))</f>
        <v/>
      </c>
      <c r="G17" s="23">
        <f>IF(F17="CANCEL",B17,0)</f>
        <v/>
      </c>
    </row>
    <row r="18">
      <c r="A18" s="22">
        <f>INPUT!A17</f>
        <v/>
      </c>
      <c r="B18" s="23">
        <f>IF(INPUT!C17="",0,IF(UPPER(INPUT!D17)="W",INPUT!C17*CONFIG!B8,IF(UPPER(INPUT!D17)="A",INPUT!C17*CONFIG!B10,INPUT!C17*CONFIG!B9)))</f>
        <v/>
      </c>
      <c r="C18" s="23">
        <f>B18/12</f>
        <v/>
      </c>
      <c r="D18" s="23">
        <f>IF(INPUT!E17&gt;0,C18/INPUT!E17,IF(C18&gt;0,999,0))</f>
        <v/>
      </c>
      <c r="E18" s="24">
        <f>IF(B18=0,0,MIN(100,(MIN(INPUT!E17/30,1)*40)+(MAX(0,1-D18/50)*40)+(IF(UPPER(INPUT!F17)="Y",20,0))))</f>
        <v/>
      </c>
      <c r="F18" s="25">
        <f>IF(B18=0,"",IF(E18&gt;=CONFIG!B5,"KEEP",IF(UPPER(INPUT!F17)="Y","REVIEW","CANCEL")))</f>
        <v/>
      </c>
      <c r="G18" s="23">
        <f>IF(F18="CANCEL",B18,0)</f>
        <v/>
      </c>
    </row>
    <row r="19">
      <c r="A19" s="22">
        <f>INPUT!A18</f>
        <v/>
      </c>
      <c r="B19" s="23">
        <f>IF(INPUT!C18="",0,IF(UPPER(INPUT!D18)="W",INPUT!C18*CONFIG!B8,IF(UPPER(INPUT!D18)="A",INPUT!C18*CONFIG!B10,INPUT!C18*CONFIG!B9)))</f>
        <v/>
      </c>
      <c r="C19" s="23">
        <f>B19/12</f>
        <v/>
      </c>
      <c r="D19" s="23">
        <f>IF(INPUT!E18&gt;0,C19/INPUT!E18,IF(C19&gt;0,999,0))</f>
        <v/>
      </c>
      <c r="E19" s="24">
        <f>IF(B19=0,0,MIN(100,(MIN(INPUT!E18/30,1)*40)+(MAX(0,1-D19/50)*40)+(IF(UPPER(INPUT!F18)="Y",20,0))))</f>
        <v/>
      </c>
      <c r="F19" s="25">
        <f>IF(B19=0,"",IF(E19&gt;=CONFIG!B5,"KEEP",IF(UPPER(INPUT!F18)="Y","REVIEW","CANCEL")))</f>
        <v/>
      </c>
      <c r="G19" s="23">
        <f>IF(F19="CANCEL",B19,0)</f>
        <v/>
      </c>
    </row>
    <row r="20">
      <c r="A20" s="22">
        <f>INPUT!A19</f>
        <v/>
      </c>
      <c r="B20" s="23">
        <f>IF(INPUT!C19="",0,IF(UPPER(INPUT!D19)="W",INPUT!C19*CONFIG!B8,IF(UPPER(INPUT!D19)="A",INPUT!C19*CONFIG!B10,INPUT!C19*CONFIG!B9)))</f>
        <v/>
      </c>
      <c r="C20" s="23">
        <f>B20/12</f>
        <v/>
      </c>
      <c r="D20" s="23">
        <f>IF(INPUT!E19&gt;0,C20/INPUT!E19,IF(C20&gt;0,999,0))</f>
        <v/>
      </c>
      <c r="E20" s="24">
        <f>IF(B20=0,0,MIN(100,(MIN(INPUT!E19/30,1)*40)+(MAX(0,1-D20/50)*40)+(IF(UPPER(INPUT!F19)="Y",20,0))))</f>
        <v/>
      </c>
      <c r="F20" s="25">
        <f>IF(B20=0,"",IF(E20&gt;=CONFIG!B5,"KEEP",IF(UPPER(INPUT!F19)="Y","REVIEW","CANCEL")))</f>
        <v/>
      </c>
      <c r="G20" s="23">
        <f>IF(F20="CANCEL",B20,0)</f>
        <v/>
      </c>
    </row>
    <row r="21">
      <c r="A21" s="22">
        <f>INPUT!A20</f>
        <v/>
      </c>
      <c r="B21" s="23">
        <f>IF(INPUT!C20="",0,IF(UPPER(INPUT!D20)="W",INPUT!C20*CONFIG!B8,IF(UPPER(INPUT!D20)="A",INPUT!C20*CONFIG!B10,INPUT!C20*CONFIG!B9)))</f>
        <v/>
      </c>
      <c r="C21" s="23">
        <f>B21/12</f>
        <v/>
      </c>
      <c r="D21" s="23">
        <f>IF(INPUT!E20&gt;0,C21/INPUT!E20,IF(C21&gt;0,999,0))</f>
        <v/>
      </c>
      <c r="E21" s="24">
        <f>IF(B21=0,0,MIN(100,(MIN(INPUT!E20/30,1)*40)+(MAX(0,1-D21/50)*40)+(IF(UPPER(INPUT!F20)="Y",20,0))))</f>
        <v/>
      </c>
      <c r="F21" s="25">
        <f>IF(B21=0,"",IF(E21&gt;=CONFIG!B5,"KEEP",IF(UPPER(INPUT!F20)="Y","REVIEW","CANCEL")))</f>
        <v/>
      </c>
      <c r="G21" s="23">
        <f>IF(F21="CANCEL",B21,0)</f>
        <v/>
      </c>
    </row>
    <row r="22">
      <c r="A22" s="22">
        <f>INPUT!A21</f>
        <v/>
      </c>
      <c r="B22" s="23">
        <f>IF(INPUT!C21="",0,IF(UPPER(INPUT!D21)="W",INPUT!C21*CONFIG!B8,IF(UPPER(INPUT!D21)="A",INPUT!C21*CONFIG!B10,INPUT!C21*CONFIG!B9)))</f>
        <v/>
      </c>
      <c r="C22" s="23">
        <f>B22/12</f>
        <v/>
      </c>
      <c r="D22" s="23">
        <f>IF(INPUT!E21&gt;0,C22/INPUT!E21,IF(C22&gt;0,999,0))</f>
        <v/>
      </c>
      <c r="E22" s="24">
        <f>IF(B22=0,0,MIN(100,(MIN(INPUT!E21/30,1)*40)+(MAX(0,1-D22/50)*40)+(IF(UPPER(INPUT!F21)="Y",20,0))))</f>
        <v/>
      </c>
      <c r="F22" s="25">
        <f>IF(B22=0,"",IF(E22&gt;=CONFIG!B5,"KEEP",IF(UPPER(INPUT!F21)="Y","REVIEW","CANCEL")))</f>
        <v/>
      </c>
      <c r="G22" s="23">
        <f>IF(F22="CANCEL",B22,0)</f>
        <v/>
      </c>
    </row>
    <row r="23">
      <c r="A23" s="22">
        <f>INPUT!A22</f>
        <v/>
      </c>
      <c r="B23" s="23">
        <f>IF(INPUT!C22="",0,IF(UPPER(INPUT!D22)="W",INPUT!C22*CONFIG!B8,IF(UPPER(INPUT!D22)="A",INPUT!C22*CONFIG!B10,INPUT!C22*CONFIG!B9)))</f>
        <v/>
      </c>
      <c r="C23" s="23">
        <f>B23/12</f>
        <v/>
      </c>
      <c r="D23" s="23">
        <f>IF(INPUT!E22&gt;0,C23/INPUT!E22,IF(C23&gt;0,999,0))</f>
        <v/>
      </c>
      <c r="E23" s="24">
        <f>IF(B23=0,0,MIN(100,(MIN(INPUT!E22/30,1)*40)+(MAX(0,1-D23/50)*40)+(IF(UPPER(INPUT!F22)="Y",20,0))))</f>
        <v/>
      </c>
      <c r="F23" s="25">
        <f>IF(B23=0,"",IF(E23&gt;=CONFIG!B5,"KEEP",IF(UPPER(INPUT!F22)="Y","REVIEW","CANCEL")))</f>
        <v/>
      </c>
      <c r="G23" s="23">
        <f>IF(F23="CANCEL",B23,0)</f>
        <v/>
      </c>
    </row>
    <row r="24">
      <c r="A24" s="22">
        <f>INPUT!A23</f>
        <v/>
      </c>
      <c r="B24" s="23">
        <f>IF(INPUT!C23="",0,IF(UPPER(INPUT!D23)="W",INPUT!C23*CONFIG!B8,IF(UPPER(INPUT!D23)="A",INPUT!C23*CONFIG!B10,INPUT!C23*CONFIG!B9)))</f>
        <v/>
      </c>
      <c r="C24" s="23">
        <f>B24/12</f>
        <v/>
      </c>
      <c r="D24" s="23">
        <f>IF(INPUT!E23&gt;0,C24/INPUT!E23,IF(C24&gt;0,999,0))</f>
        <v/>
      </c>
      <c r="E24" s="24">
        <f>IF(B24=0,0,MIN(100,(MIN(INPUT!E23/30,1)*40)+(MAX(0,1-D24/50)*40)+(IF(UPPER(INPUT!F23)="Y",20,0))))</f>
        <v/>
      </c>
      <c r="F24" s="25">
        <f>IF(B24=0,"",IF(E24&gt;=CONFIG!B5,"KEEP",IF(UPPER(INPUT!F23)="Y","REVIEW","CANCEL")))</f>
        <v/>
      </c>
      <c r="G24" s="23">
        <f>IF(F24="CANCEL",B24,0)</f>
        <v/>
      </c>
    </row>
    <row r="25">
      <c r="A25" s="22">
        <f>INPUT!A24</f>
        <v/>
      </c>
      <c r="B25" s="23">
        <f>IF(INPUT!C24="",0,IF(UPPER(INPUT!D24)="W",INPUT!C24*CONFIG!B8,IF(UPPER(INPUT!D24)="A",INPUT!C24*CONFIG!B10,INPUT!C24*CONFIG!B9)))</f>
        <v/>
      </c>
      <c r="C25" s="23">
        <f>B25/12</f>
        <v/>
      </c>
      <c r="D25" s="23">
        <f>IF(INPUT!E24&gt;0,C25/INPUT!E24,IF(C25&gt;0,999,0))</f>
        <v/>
      </c>
      <c r="E25" s="24">
        <f>IF(B25=0,0,MIN(100,(MIN(INPUT!E24/30,1)*40)+(MAX(0,1-D25/50)*40)+(IF(UPPER(INPUT!F24)="Y",20,0))))</f>
        <v/>
      </c>
      <c r="F25" s="25">
        <f>IF(B25=0,"",IF(E25&gt;=CONFIG!B5,"KEEP",IF(UPPER(INPUT!F24)="Y","REVIEW","CANCEL")))</f>
        <v/>
      </c>
      <c r="G25" s="23">
        <f>IF(F25="CANCEL",B25,0)</f>
        <v/>
      </c>
    </row>
    <row r="26">
      <c r="A26" s="22">
        <f>INPUT!A25</f>
        <v/>
      </c>
      <c r="B26" s="23">
        <f>IF(INPUT!C25="",0,IF(UPPER(INPUT!D25)="W",INPUT!C25*CONFIG!B8,IF(UPPER(INPUT!D25)="A",INPUT!C25*CONFIG!B10,INPUT!C25*CONFIG!B9)))</f>
        <v/>
      </c>
      <c r="C26" s="23">
        <f>B26/12</f>
        <v/>
      </c>
      <c r="D26" s="23">
        <f>IF(INPUT!E25&gt;0,C26/INPUT!E25,IF(C26&gt;0,999,0))</f>
        <v/>
      </c>
      <c r="E26" s="24">
        <f>IF(B26=0,0,MIN(100,(MIN(INPUT!E25/30,1)*40)+(MAX(0,1-D26/50)*40)+(IF(UPPER(INPUT!F25)="Y",20,0))))</f>
        <v/>
      </c>
      <c r="F26" s="25">
        <f>IF(B26=0,"",IF(E26&gt;=CONFIG!B5,"KEEP",IF(UPPER(INPUT!F25)="Y","REVIEW","CANCEL")))</f>
        <v/>
      </c>
      <c r="G26" s="23">
        <f>IF(F26="CANCEL",B26,0)</f>
        <v/>
      </c>
    </row>
    <row r="27">
      <c r="A27" s="22">
        <f>INPUT!A26</f>
        <v/>
      </c>
      <c r="B27" s="23">
        <f>IF(INPUT!C26="",0,IF(UPPER(INPUT!D26)="W",INPUT!C26*CONFIG!B8,IF(UPPER(INPUT!D26)="A",INPUT!C26*CONFIG!B10,INPUT!C26*CONFIG!B9)))</f>
        <v/>
      </c>
      <c r="C27" s="23">
        <f>B27/12</f>
        <v/>
      </c>
      <c r="D27" s="23">
        <f>IF(INPUT!E26&gt;0,C27/INPUT!E26,IF(C27&gt;0,999,0))</f>
        <v/>
      </c>
      <c r="E27" s="24">
        <f>IF(B27=0,0,MIN(100,(MIN(INPUT!E26/30,1)*40)+(MAX(0,1-D27/50)*40)+(IF(UPPER(INPUT!F26)="Y",20,0))))</f>
        <v/>
      </c>
      <c r="F27" s="25">
        <f>IF(B27=0,"",IF(E27&gt;=CONFIG!B5,"KEEP",IF(UPPER(INPUT!F26)="Y","REVIEW","CANCEL")))</f>
        <v/>
      </c>
      <c r="G27" s="23">
        <f>IF(F27="CANCEL",B27,0)</f>
        <v/>
      </c>
    </row>
    <row r="28">
      <c r="A28" s="22">
        <f>INPUT!A27</f>
        <v/>
      </c>
      <c r="B28" s="23">
        <f>IF(INPUT!C27="",0,IF(UPPER(INPUT!D27)="W",INPUT!C27*CONFIG!B8,IF(UPPER(INPUT!D27)="A",INPUT!C27*CONFIG!B10,INPUT!C27*CONFIG!B9)))</f>
        <v/>
      </c>
      <c r="C28" s="23">
        <f>B28/12</f>
        <v/>
      </c>
      <c r="D28" s="23">
        <f>IF(INPUT!E27&gt;0,C28/INPUT!E27,IF(C28&gt;0,999,0))</f>
        <v/>
      </c>
      <c r="E28" s="24">
        <f>IF(B28=0,0,MIN(100,(MIN(INPUT!E27/30,1)*40)+(MAX(0,1-D28/50)*40)+(IF(UPPER(INPUT!F27)="Y",20,0))))</f>
        <v/>
      </c>
      <c r="F28" s="25">
        <f>IF(B28=0,"",IF(E28&gt;=CONFIG!B5,"KEEP",IF(UPPER(INPUT!F27)="Y","REVIEW","CANCEL")))</f>
        <v/>
      </c>
      <c r="G28" s="23">
        <f>IF(F28="CANCEL",B28,0)</f>
        <v/>
      </c>
    </row>
    <row r="29">
      <c r="A29" s="22">
        <f>INPUT!A28</f>
        <v/>
      </c>
      <c r="B29" s="23">
        <f>IF(INPUT!C28="",0,IF(UPPER(INPUT!D28)="W",INPUT!C28*CONFIG!B8,IF(UPPER(INPUT!D28)="A",INPUT!C28*CONFIG!B10,INPUT!C28*CONFIG!B9)))</f>
        <v/>
      </c>
      <c r="C29" s="23">
        <f>B29/12</f>
        <v/>
      </c>
      <c r="D29" s="23">
        <f>IF(INPUT!E28&gt;0,C29/INPUT!E28,IF(C29&gt;0,999,0))</f>
        <v/>
      </c>
      <c r="E29" s="24">
        <f>IF(B29=0,0,MIN(100,(MIN(INPUT!E28/30,1)*40)+(MAX(0,1-D29/50)*40)+(IF(UPPER(INPUT!F28)="Y",20,0))))</f>
        <v/>
      </c>
      <c r="F29" s="25">
        <f>IF(B29=0,"",IF(E29&gt;=CONFIG!B5,"KEEP",IF(UPPER(INPUT!F28)="Y","REVIEW","CANCEL")))</f>
        <v/>
      </c>
      <c r="G29" s="23">
        <f>IF(F29="CANCEL",B29,0)</f>
        <v/>
      </c>
    </row>
    <row r="31" ht="28" customHeight="1">
      <c r="A31" s="26" t="inlineStr">
        <is>
          <t xml:space="preserve">  SUMMARY METRICS</t>
        </is>
      </c>
      <c r="B31" s="27" t="n"/>
      <c r="C31" s="27" t="n"/>
      <c r="D31" s="27" t="n"/>
      <c r="E31" s="27" t="n"/>
      <c r="F31" s="27" t="n"/>
      <c r="G31" s="27" t="n"/>
    </row>
    <row r="32" ht="28" customHeight="1">
      <c r="A32" s="28" t="inlineStr">
        <is>
          <t>Total Annual Subscription Cost</t>
        </is>
      </c>
      <c r="B32" s="29">
        <f>SUM(B5:B29)</f>
        <v/>
      </c>
    </row>
    <row r="33" ht="28" customHeight="1">
      <c r="A33" s="28" t="inlineStr">
        <is>
          <t>Total Monthly Cost</t>
        </is>
      </c>
      <c r="B33" s="29">
        <f>SUM(C5:C29)</f>
        <v/>
      </c>
    </row>
    <row r="34" ht="28" customHeight="1">
      <c r="A34" s="28" t="inlineStr">
        <is>
          <t>Active Subscriptions</t>
        </is>
      </c>
      <c r="B34" s="30">
        <f>COUNTIF(B5:B29,"&gt;0")</f>
        <v/>
      </c>
    </row>
    <row r="35" ht="28" customHeight="1">
      <c r="A35" s="28" t="inlineStr">
        <is>
          <t>Essential Count</t>
        </is>
      </c>
      <c r="B35" s="30">
        <f>COUNTIF(INPUT!F4:F28,"Y")</f>
        <v/>
      </c>
    </row>
    <row r="36" ht="28" customHeight="1">
      <c r="A36" s="28" t="inlineStr">
        <is>
          <t>Non-Essential Count</t>
        </is>
      </c>
      <c r="B36" s="30">
        <f>B34-B35</f>
        <v/>
      </c>
    </row>
    <row r="37" ht="28" customHeight="1">
      <c r="A37" s="28" t="inlineStr">
        <is>
          <t>Avg Value Score</t>
        </is>
      </c>
      <c r="B37" s="24">
        <f>IF(B34&gt;0,SUMIF(E5:E29,"&gt;0")/COUNTIF(E5:E29,"&gt;0"),0)</f>
        <v/>
      </c>
    </row>
    <row r="38" ht="28" customHeight="1">
      <c r="A38" s="28" t="inlineStr">
        <is>
          <t>Potential Annual Savings</t>
        </is>
      </c>
      <c r="B38" s="29">
        <f>SUM(G5:G29)</f>
        <v/>
      </c>
    </row>
    <row r="39" ht="28" customHeight="1">
      <c r="A39" s="28" t="inlineStr">
        <is>
          <t>Potential Monthly Savings</t>
        </is>
      </c>
      <c r="B39" s="29">
        <f>B38/12</f>
        <v/>
      </c>
    </row>
    <row r="40" ht="28" customHeight="1">
      <c r="A40" s="28" t="inlineStr">
        <is>
          <t>Cancel Candidates</t>
        </is>
      </c>
      <c r="B40" s="30">
        <f>COUNTIF(F5:F29,"CANCEL")</f>
        <v/>
      </c>
    </row>
    <row r="41" ht="28" customHeight="1">
      <c r="A41" s="28" t="inlineStr">
        <is>
          <t>Review Candidates</t>
        </is>
      </c>
      <c r="B41" s="30">
        <f>COUNTIF(F5:F29,"REVIEW")</f>
        <v/>
      </c>
    </row>
    <row r="42" ht="28" customHeight="1">
      <c r="A42" s="28" t="inlineStr">
        <is>
          <t>Budget Status</t>
        </is>
      </c>
      <c r="B42" s="30">
        <f>IF(B33&lt;=CONFIG!B6,"UNDER BUDGET","OVER BUDGET")</f>
        <v/>
      </c>
    </row>
    <row r="43" ht="28" customHeight="1">
      <c r="A43" s="28" t="inlineStr">
        <is>
          <t>Budget Overage</t>
        </is>
      </c>
      <c r="B43" s="29">
        <f>MAX(0,B33-CONFIG!B6)</f>
        <v/>
      </c>
    </row>
    <row r="44" ht="28" customHeight="1">
      <c r="A44" s="28" t="inlineStr">
        <is>
          <t>Essential Spend (annual)</t>
        </is>
      </c>
      <c r="B44" s="29">
        <f>SUMPRODUCT((UPPER(INPUT!F4:F28)="Y")*B5:B29)</f>
        <v/>
      </c>
    </row>
    <row r="45" ht="28" customHeight="1">
      <c r="A45" s="28" t="inlineStr">
        <is>
          <t>Non-Essential Spend (annual)</t>
        </is>
      </c>
      <c r="B45" s="29">
        <f>B32-B44</f>
        <v/>
      </c>
    </row>
    <row r="46" ht="28" customHeight="1">
      <c r="A46" s="28" t="inlineStr">
        <is>
          <t>Waste Ratio</t>
        </is>
      </c>
      <c r="B46" s="31">
        <f>IF(B32&gt;0,B38/B32,0)</f>
        <v/>
      </c>
    </row>
  </sheetData>
  <mergeCells count="3">
    <mergeCell ref="A31:G31"/>
    <mergeCell ref="A3:G3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6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32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2" t="inlineStr">
        <is>
          <t>SUBSCRIPTION COST ANALYZER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0" t="inlineStr">
        <is>
          <t xml:space="preserve">  SPENDING OVERVIEW</t>
        </is>
      </c>
      <c r="B4" s="21" t="n"/>
      <c r="C4" s="21" t="n"/>
      <c r="D4" s="21" t="n"/>
      <c r="E4" s="21" t="n"/>
    </row>
    <row r="5" ht="32" customHeight="1">
      <c r="A5" s="33" t="inlineStr">
        <is>
          <t>Total Annual Cost</t>
        </is>
      </c>
      <c r="B5" s="34">
        <f>LOGIC!B32</f>
        <v/>
      </c>
    </row>
    <row r="6" ht="32" customHeight="1">
      <c r="A6" s="33" t="inlineStr">
        <is>
          <t>Total Monthly Cost</t>
        </is>
      </c>
      <c r="B6" s="34">
        <f>LOGIC!B33</f>
        <v/>
      </c>
    </row>
    <row r="7" ht="32" customHeight="1">
      <c r="A7" s="33" t="inlineStr">
        <is>
          <t>Active Subscriptions</t>
        </is>
      </c>
      <c r="B7" s="35">
        <f>LOGIC!B34</f>
        <v/>
      </c>
    </row>
    <row r="8" ht="32" customHeight="1">
      <c r="A8" s="33" t="inlineStr">
        <is>
          <t>Budget Status</t>
        </is>
      </c>
      <c r="B8" s="36">
        <f>LOGIC!B42</f>
        <v/>
      </c>
    </row>
    <row r="9" ht="32" customHeight="1">
      <c r="A9" s="33" t="inlineStr">
        <is>
          <t>Budget Overage (monthly)</t>
        </is>
      </c>
      <c r="B9" s="34">
        <f>LOGIC!B43</f>
        <v/>
      </c>
    </row>
    <row r="11" ht="28" customHeight="1">
      <c r="A11" s="37" t="inlineStr">
        <is>
          <t xml:space="preserve">  VALUE ANALYSIS</t>
        </is>
      </c>
      <c r="B11" s="38" t="n"/>
      <c r="C11" s="38" t="n"/>
      <c r="D11" s="38" t="n"/>
      <c r="E11" s="38" t="n"/>
    </row>
    <row r="12" ht="32" customHeight="1">
      <c r="A12" s="33" t="inlineStr">
        <is>
          <t>Average Value Score</t>
        </is>
      </c>
      <c r="B12" s="39">
        <f>LOGIC!B37</f>
        <v/>
      </c>
    </row>
    <row r="13" ht="32" customHeight="1">
      <c r="A13" s="33" t="inlineStr">
        <is>
          <t>Essential Spend (annual)</t>
        </is>
      </c>
      <c r="B13" s="34">
        <f>LOGIC!B44</f>
        <v/>
      </c>
    </row>
    <row r="14" ht="32" customHeight="1">
      <c r="A14" s="33" t="inlineStr">
        <is>
          <t>Non-Essential Spend (annual)</t>
        </is>
      </c>
      <c r="B14" s="34">
        <f>LOGIC!B45</f>
        <v/>
      </c>
    </row>
    <row r="15" ht="32" customHeight="1">
      <c r="A15" s="33" t="inlineStr">
        <is>
          <t>Waste Ratio</t>
        </is>
      </c>
      <c r="B15" s="40">
        <f>LOGIC!B46</f>
        <v/>
      </c>
    </row>
    <row r="17" ht="28" customHeight="1">
      <c r="A17" s="13" t="inlineStr">
        <is>
          <t xml:space="preserve">  SAVINGS OPPORTUNITY</t>
        </is>
      </c>
      <c r="B17" s="14" t="n"/>
      <c r="C17" s="14" t="n"/>
      <c r="D17" s="14" t="n"/>
      <c r="E17" s="14" t="n"/>
    </row>
    <row r="18" ht="32" customHeight="1">
      <c r="A18" s="33" t="inlineStr">
        <is>
          <t>Potential Annual Savings</t>
        </is>
      </c>
      <c r="B18" s="41">
        <f>LOGIC!B38</f>
        <v/>
      </c>
    </row>
    <row r="19" ht="32" customHeight="1">
      <c r="A19" s="33" t="inlineStr">
        <is>
          <t>Potential Monthly Savings</t>
        </is>
      </c>
      <c r="B19" s="34">
        <f>LOGIC!B39</f>
        <v/>
      </c>
    </row>
    <row r="20" ht="32" customHeight="1">
      <c r="A20" s="33" t="inlineStr">
        <is>
          <t>Cancel Candidates</t>
        </is>
      </c>
      <c r="B20" s="35">
        <f>LOGIC!B40</f>
        <v/>
      </c>
    </row>
    <row r="21" ht="32" customHeight="1">
      <c r="A21" s="33" t="inlineStr">
        <is>
          <t>Review Candidates</t>
        </is>
      </c>
      <c r="B21" s="35">
        <f>LOGIC!B41</f>
        <v/>
      </c>
    </row>
    <row r="23" ht="28" customHeight="1">
      <c r="A23" s="26" t="inlineStr">
        <is>
          <t xml:space="preserve">  SUBSCRIPTION DETAILS</t>
        </is>
      </c>
      <c r="B23" s="27" t="n"/>
      <c r="C23" s="27" t="n"/>
      <c r="D23" s="27" t="n"/>
      <c r="E23" s="27" t="n"/>
    </row>
    <row r="24" ht="32" customHeight="1">
      <c r="A24" s="15" t="inlineStr">
        <is>
          <t>Subscription</t>
        </is>
      </c>
      <c r="B24" s="15" t="inlineStr">
        <is>
          <t>Annual Cost</t>
        </is>
      </c>
      <c r="C24" s="15" t="inlineStr">
        <is>
          <t>Cost/Use</t>
        </is>
      </c>
      <c r="D24" s="15" t="inlineStr">
        <is>
          <t>Value Score</t>
        </is>
      </c>
      <c r="E24" s="15" t="inlineStr">
        <is>
          <t>Action</t>
        </is>
      </c>
    </row>
    <row r="25">
      <c r="A25" s="33">
        <f>LOGIC!A5</f>
        <v/>
      </c>
      <c r="B25" s="42">
        <f>LOGIC!B5</f>
        <v/>
      </c>
      <c r="C25" s="42">
        <f>LOGIC!D5</f>
        <v/>
      </c>
      <c r="D25" s="43">
        <f>LOGIC!E5</f>
        <v/>
      </c>
      <c r="E25" s="44">
        <f>LOGIC!F5</f>
        <v/>
      </c>
    </row>
    <row r="26">
      <c r="A26" s="33">
        <f>LOGIC!A6</f>
        <v/>
      </c>
      <c r="B26" s="42">
        <f>LOGIC!B6</f>
        <v/>
      </c>
      <c r="C26" s="42">
        <f>LOGIC!D6</f>
        <v/>
      </c>
      <c r="D26" s="43">
        <f>LOGIC!E6</f>
        <v/>
      </c>
      <c r="E26" s="44">
        <f>LOGIC!F6</f>
        <v/>
      </c>
    </row>
    <row r="27">
      <c r="A27" s="33">
        <f>LOGIC!A7</f>
        <v/>
      </c>
      <c r="B27" s="42">
        <f>LOGIC!B7</f>
        <v/>
      </c>
      <c r="C27" s="42">
        <f>LOGIC!D7</f>
        <v/>
      </c>
      <c r="D27" s="43">
        <f>LOGIC!E7</f>
        <v/>
      </c>
      <c r="E27" s="44">
        <f>LOGIC!F7</f>
        <v/>
      </c>
    </row>
    <row r="28">
      <c r="A28" s="33">
        <f>LOGIC!A8</f>
        <v/>
      </c>
      <c r="B28" s="42">
        <f>LOGIC!B8</f>
        <v/>
      </c>
      <c r="C28" s="42">
        <f>LOGIC!D8</f>
        <v/>
      </c>
      <c r="D28" s="43">
        <f>LOGIC!E8</f>
        <v/>
      </c>
      <c r="E28" s="44">
        <f>LOGIC!F8</f>
        <v/>
      </c>
    </row>
    <row r="29">
      <c r="A29" s="33">
        <f>LOGIC!A9</f>
        <v/>
      </c>
      <c r="B29" s="42">
        <f>LOGIC!B9</f>
        <v/>
      </c>
      <c r="C29" s="42">
        <f>LOGIC!D9</f>
        <v/>
      </c>
      <c r="D29" s="43">
        <f>LOGIC!E9</f>
        <v/>
      </c>
      <c r="E29" s="44">
        <f>LOGIC!F9</f>
        <v/>
      </c>
    </row>
    <row r="30">
      <c r="A30" s="33">
        <f>LOGIC!A10</f>
        <v/>
      </c>
      <c r="B30" s="42">
        <f>LOGIC!B10</f>
        <v/>
      </c>
      <c r="C30" s="42">
        <f>LOGIC!D10</f>
        <v/>
      </c>
      <c r="D30" s="43">
        <f>LOGIC!E10</f>
        <v/>
      </c>
      <c r="E30" s="44">
        <f>LOGIC!F10</f>
        <v/>
      </c>
    </row>
    <row r="31">
      <c r="A31" s="33">
        <f>LOGIC!A11</f>
        <v/>
      </c>
      <c r="B31" s="42">
        <f>LOGIC!B11</f>
        <v/>
      </c>
      <c r="C31" s="42">
        <f>LOGIC!D11</f>
        <v/>
      </c>
      <c r="D31" s="43">
        <f>LOGIC!E11</f>
        <v/>
      </c>
      <c r="E31" s="44">
        <f>LOGIC!F11</f>
        <v/>
      </c>
    </row>
    <row r="32">
      <c r="A32" s="33">
        <f>LOGIC!A12</f>
        <v/>
      </c>
      <c r="B32" s="42">
        <f>LOGIC!B12</f>
        <v/>
      </c>
      <c r="C32" s="42">
        <f>LOGIC!D12</f>
        <v/>
      </c>
      <c r="D32" s="43">
        <f>LOGIC!E12</f>
        <v/>
      </c>
      <c r="E32" s="44">
        <f>LOGIC!F12</f>
        <v/>
      </c>
    </row>
    <row r="33">
      <c r="A33" s="33">
        <f>LOGIC!A13</f>
        <v/>
      </c>
      <c r="B33" s="42">
        <f>LOGIC!B13</f>
        <v/>
      </c>
      <c r="C33" s="42">
        <f>LOGIC!D13</f>
        <v/>
      </c>
      <c r="D33" s="43">
        <f>LOGIC!E13</f>
        <v/>
      </c>
      <c r="E33" s="44">
        <f>LOGIC!F13</f>
        <v/>
      </c>
    </row>
    <row r="34">
      <c r="A34" s="33">
        <f>LOGIC!A14</f>
        <v/>
      </c>
      <c r="B34" s="42">
        <f>LOGIC!B14</f>
        <v/>
      </c>
      <c r="C34" s="42">
        <f>LOGIC!D14</f>
        <v/>
      </c>
      <c r="D34" s="43">
        <f>LOGIC!E14</f>
        <v/>
      </c>
      <c r="E34" s="44">
        <f>LOGIC!F14</f>
        <v/>
      </c>
    </row>
    <row r="36" ht="24" customHeight="1">
      <c r="A36" s="45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1:E11"/>
    <mergeCell ref="A1:E1"/>
    <mergeCell ref="A23:E23"/>
    <mergeCell ref="A36:E36"/>
    <mergeCell ref="A17:E17"/>
  </mergeCells>
  <conditionalFormatting sqref="B8">
    <cfRule type="cellIs" priority="1" operator="equal" dxfId="0">
      <formula>"UNDER BUDGET"</formula>
    </cfRule>
    <cfRule type="cellIs" priority="2" operator="equal" dxfId="1">
      <formula>"OVER BUDGET"</formula>
    </cfRule>
  </conditionalFormatting>
  <conditionalFormatting sqref="B12">
    <cfRule type="cellIs" priority="3" operator="greaterThanOrEqual" dxfId="0">
      <formula>60</formula>
    </cfRule>
    <cfRule type="cellIs" priority="4" operator="between" dxfId="2">
      <formula>30</formula>
      <formula>59.999</formula>
    </cfRule>
    <cfRule type="cellIs" priority="5" operator="lessThan" dxfId="1">
      <formula>30</formula>
    </cfRule>
  </conditionalFormatting>
  <conditionalFormatting sqref="E25:E34">
    <cfRule type="cellIs" priority="6" operator="equal" dxfId="0">
      <formula>"KEEP"</formula>
    </cfRule>
    <cfRule type="cellIs" priority="7" operator="equal" dxfId="2">
      <formula>"REVIEW"</formula>
    </cfRule>
    <cfRule type="cellIs" priority="8" operator="equal" dxfId="1">
      <formula>"CANCEL"</formula>
    </cfRule>
  </conditionalFormatting>
  <conditionalFormatting sqref="D25:D34">
    <cfRule type="cellIs" priority="9" operator="greaterThanOrEqual" dxfId="0">
      <formula>60</formula>
    </cfRule>
    <cfRule type="cellIs" priority="10" operator="between" dxfId="2">
      <formula>30</formula>
      <formula>59.999</formula>
    </cfRule>
    <cfRule type="cellIs" priority="11" operator="lessThan" dxfId="1">
      <formula>30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