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%"/>
    <numFmt numFmtId="166" formatCode="0.0000%"/>
    <numFmt numFmtId="167" formatCode="&quot;$&quot;#,##0.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10" borderId="1" applyAlignment="1" pivotButton="0" quotePrefix="0" xfId="0">
      <alignment horizontal="left" vertical="center"/>
    </xf>
    <xf numFmtId="164" fontId="9" fillId="10" borderId="1" applyAlignment="1" pivotButton="0" quotePrefix="0" xfId="0">
      <alignment horizontal="center" vertical="center"/>
    </xf>
    <xf numFmtId="166" fontId="9" fillId="10" borderId="1" applyAlignment="1" pivotButton="0" quotePrefix="0" xfId="0">
      <alignment horizontal="center" vertical="center"/>
    </xf>
    <xf numFmtId="167" fontId="9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165" fontId="9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3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164" fontId="9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6" fillId="11" borderId="1" applyAlignment="1" pivotButton="0" quotePrefix="0" xfId="0">
      <alignment horizontal="left" vertical="center"/>
    </xf>
    <xf numFmtId="0" fontId="11" fillId="2" borderId="0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164" fontId="9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PERSONAL — SAVINGS GOAL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Plan and track progress toward a savings goal. Calculate required monthly savings, project month-by-month growth with interest, and assess goal probability based on your current trajectory.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Target savings amount</t>
        </is>
      </c>
    </row>
    <row r="9" ht="22" customHeight="1">
      <c r="A9" s="6" t="inlineStr">
        <is>
          <t xml:space="preserve">  • Timeline (months to achieve goal)</t>
        </is>
      </c>
    </row>
    <row r="10" ht="22" customHeight="1">
      <c r="A10" s="6" t="inlineStr">
        <is>
          <t xml:space="preserve">  • Current savings balance</t>
        </is>
      </c>
    </row>
    <row r="11" ht="22" customHeight="1">
      <c r="A11" s="6" t="inlineStr">
        <is>
          <t xml:space="preserve">  • Expected annual interest/return rate</t>
        </is>
      </c>
    </row>
    <row r="12" ht="22" customHeight="1">
      <c r="A12" s="6" t="inlineStr">
        <is>
          <t xml:space="preserve">  • Monthly savings capacity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Required monthly savings to hit goal</t>
        </is>
      </c>
    </row>
    <row r="16" ht="22" customHeight="1">
      <c r="A16" s="6" t="inlineStr">
        <is>
          <t xml:space="preserve">  • Month-by-month projection (60 months)</t>
        </is>
      </c>
    </row>
    <row r="17" ht="22" customHeight="1">
      <c r="A17" s="6" t="inlineStr">
        <is>
          <t xml:space="preserve">  • Total interest earned</t>
        </is>
      </c>
    </row>
    <row r="18" ht="22" customHeight="1">
      <c r="A18" s="6" t="inlineStr">
        <is>
          <t xml:space="preserve">  • Goal achievement probability</t>
        </is>
      </c>
    </row>
    <row r="19" ht="22" customHeight="1">
      <c r="A19" s="6" t="inlineStr">
        <is>
          <t xml:space="preserve">  • Alternative timelines comparison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Assumptions</t>
        </is>
      </c>
      <c r="B1" s="8" t="n"/>
      <c r="C1" s="8" t="n"/>
    </row>
    <row r="3" ht="26" customHeight="1">
      <c r="A3" s="9" t="inlineStr">
        <is>
          <t>Inflation Rate (annual)</t>
        </is>
      </c>
      <c r="B3" s="10" t="n">
        <v>0.03</v>
      </c>
      <c r="C3" s="11" t="inlineStr">
        <is>
          <t>Used for inflation-adjusted projections</t>
        </is>
      </c>
    </row>
    <row r="4" ht="26" customHeight="1">
      <c r="A4" s="9" t="inlineStr">
        <is>
          <t>Compounding Frequency</t>
        </is>
      </c>
      <c r="B4" s="12" t="n">
        <v>12</v>
      </c>
      <c r="C4" s="11" t="inlineStr">
        <is>
          <t>12=monthly, 4=quarterly, 1=annual</t>
        </is>
      </c>
    </row>
    <row r="5" ht="26" customHeight="1">
      <c r="A5" s="9" t="inlineStr">
        <is>
          <t>Confidence Buffer %</t>
        </is>
      </c>
      <c r="B5" s="10" t="n">
        <v>0.1</v>
      </c>
      <c r="C5" s="11" t="inlineStr">
        <is>
          <t>Extra % above goal for safety margin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SAVINGS GOAL — Enter your data in yellow cells</t>
        </is>
      </c>
      <c r="B1" s="14" t="n"/>
      <c r="C1" s="14" t="n"/>
    </row>
    <row r="3" ht="28" customHeight="1">
      <c r="A3" s="15" t="inlineStr">
        <is>
          <t>Target Amount ($)</t>
        </is>
      </c>
      <c r="B3" s="16" t="n">
        <v>50000</v>
      </c>
      <c r="C3" s="11" t="inlineStr">
        <is>
          <t>Your savings goal</t>
        </is>
      </c>
    </row>
    <row r="4" ht="28" customHeight="1">
      <c r="A4" s="15" t="inlineStr">
        <is>
          <t>Timeline (months)</t>
        </is>
      </c>
      <c r="B4" s="17" t="n">
        <v>36</v>
      </c>
      <c r="C4" s="11" t="inlineStr">
        <is>
          <t>Months to reach goal</t>
        </is>
      </c>
    </row>
    <row r="5" ht="28" customHeight="1">
      <c r="A5" s="15" t="inlineStr">
        <is>
          <t>Current Savings ($)</t>
        </is>
      </c>
      <c r="B5" s="16" t="n">
        <v>5000</v>
      </c>
      <c r="C5" s="11" t="inlineStr">
        <is>
          <t>What you already have saved</t>
        </is>
      </c>
    </row>
    <row r="6" ht="28" customHeight="1">
      <c r="A6" s="15" t="inlineStr">
        <is>
          <t>Annual Interest Rate (%)</t>
        </is>
      </c>
      <c r="B6" s="18" t="n">
        <v>0.05</v>
      </c>
      <c r="C6" s="11" t="inlineStr">
        <is>
          <t>Expected return on savings</t>
        </is>
      </c>
    </row>
    <row r="7" ht="28" customHeight="1">
      <c r="A7" s="15" t="inlineStr">
        <is>
          <t>Planned Monthly Savings ($)</t>
        </is>
      </c>
      <c r="B7" s="16" t="n">
        <v>1200</v>
      </c>
      <c r="C7" s="11" t="inlineStr">
        <is>
          <t>What you plan to save monthly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87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9" t="inlineStr">
        <is>
          <t xml:space="preserve">  CALCULATIONS — All formulas, do NOT edit</t>
        </is>
      </c>
      <c r="B1" s="20" t="n"/>
      <c r="C1" s="20" t="n"/>
      <c r="D1" s="20" t="n"/>
      <c r="E1" s="20" t="n"/>
      <c r="F1" s="20" t="n"/>
    </row>
    <row r="3" ht="28" customHeight="1">
      <c r="A3" s="21" t="inlineStr">
        <is>
          <t xml:space="preserve">  CORE CALCULATIONS</t>
        </is>
      </c>
      <c r="B3" s="22" t="n"/>
      <c r="C3" s="22" t="n"/>
      <c r="D3" s="22" t="n"/>
      <c r="E3" s="22" t="n"/>
      <c r="F3" s="22" t="n"/>
    </row>
    <row r="5" ht="28" customHeight="1">
      <c r="A5" s="23" t="inlineStr">
        <is>
          <t>Amount Needed (gap)</t>
        </is>
      </c>
      <c r="B5" s="24">
        <f>INPUT!B3-INPUT!B5</f>
        <v/>
      </c>
    </row>
    <row r="6" ht="28" customHeight="1">
      <c r="A6" s="23" t="inlineStr">
        <is>
          <t>Monthly Rate</t>
        </is>
      </c>
      <c r="B6" s="25">
        <f>INPUT!B6/CONFIG!B4</f>
        <v/>
      </c>
    </row>
    <row r="7" ht="28" customHeight="1">
      <c r="A7" s="23" t="inlineStr">
        <is>
          <t>Required Monthly Savings</t>
        </is>
      </c>
      <c r="B7" s="26">
        <f>IFERROR(IF(B6=0,B5/INPUT!B4,(INPUT!B3-INPUT!B5*(1+B6)^INPUT!B4)/(((1+B6)^INPUT!B4-1)/B6)),0)</f>
        <v/>
      </c>
    </row>
    <row r="8" ht="28" customHeight="1">
      <c r="A8" s="23" t="inlineStr">
        <is>
          <t>FV of Current Savings</t>
        </is>
      </c>
      <c r="B8" s="24">
        <f>INPUT!B5*(1+B6)^INPUT!B4</f>
        <v/>
      </c>
    </row>
    <row r="9" ht="28" customHeight="1">
      <c r="A9" s="23" t="inlineStr">
        <is>
          <t>FV of Monthly Contributions (planned)</t>
        </is>
      </c>
      <c r="B9" s="24">
        <f>IFERROR(INPUT!B7*((1+B6)^INPUT!B4-1)/B6,INPUT!B7*INPUT!B4)</f>
        <v/>
      </c>
    </row>
    <row r="10" ht="28" customHeight="1">
      <c r="A10" s="23" t="inlineStr">
        <is>
          <t>Total Projected Value (planned)</t>
        </is>
      </c>
      <c r="B10" s="24">
        <f>B8+B9</f>
        <v/>
      </c>
    </row>
    <row r="11" ht="28" customHeight="1">
      <c r="A11" s="23" t="inlineStr">
        <is>
          <t>Gap vs Goal (planned)</t>
        </is>
      </c>
      <c r="B11" s="24">
        <f>B10-INPUT!B3</f>
        <v/>
      </c>
    </row>
    <row r="12" ht="28" customHeight="1">
      <c r="A12" s="23" t="inlineStr">
        <is>
          <t>Total Contributions (planned)</t>
        </is>
      </c>
      <c r="B12" s="24">
        <f>INPUT!B5+INPUT!B7*INPUT!B4</f>
        <v/>
      </c>
    </row>
    <row r="13" ht="28" customHeight="1">
      <c r="A13" s="23" t="inlineStr">
        <is>
          <t>Total Interest Earned (planned)</t>
        </is>
      </c>
      <c r="B13" s="24">
        <f>B10-B12</f>
        <v/>
      </c>
    </row>
    <row r="14" ht="28" customHeight="1">
      <c r="A14" s="23" t="inlineStr">
        <is>
          <t>Goal Probability</t>
        </is>
      </c>
      <c r="B14" s="27">
        <f>IF(B10&gt;=INPUT!B3*( 1+CONFIG!B5),"HIGH",IF(B10&gt;=INPUT!B3,"ON TRACK",IF(B10&gt;=INPUT!B3*0.9,"CLOSE","UNLIKELY")))</f>
        <v/>
      </c>
    </row>
    <row r="15" ht="28" customHeight="1">
      <c r="A15" s="23" t="inlineStr">
        <is>
          <t>Goal % Achieved (projected)</t>
        </is>
      </c>
      <c r="B15" s="28">
        <f>IFERROR(B10/INPUT!B3,0)</f>
        <v/>
      </c>
    </row>
    <row r="18" ht="28" customHeight="1">
      <c r="A18" s="29" t="inlineStr">
        <is>
          <t xml:space="preserve">  60-MONTH PROJECTION</t>
        </is>
      </c>
      <c r="B18" s="30" t="n"/>
      <c r="C18" s="30" t="n"/>
      <c r="D18" s="30" t="n"/>
      <c r="E18" s="30" t="n"/>
      <c r="F18" s="30" t="n"/>
    </row>
    <row r="19" ht="32" customHeight="1">
      <c r="A19" s="31" t="inlineStr">
        <is>
          <t>Month</t>
        </is>
      </c>
      <c r="B19" s="31" t="inlineStr">
        <is>
          <t>Starting Balance</t>
        </is>
      </c>
      <c r="C19" s="31" t="inlineStr">
        <is>
          <t>Contribution</t>
        </is>
      </c>
      <c r="D19" s="31" t="inlineStr">
        <is>
          <t>Interest Earned</t>
        </is>
      </c>
      <c r="E19" s="31" t="inlineStr">
        <is>
          <t>Ending Balance</t>
        </is>
      </c>
      <c r="F19" s="31" t="inlineStr">
        <is>
          <t>% of Goal</t>
        </is>
      </c>
    </row>
    <row r="20">
      <c r="A20" s="32" t="n">
        <v>1</v>
      </c>
      <c r="B20" s="33">
        <f>INPUT!B5</f>
        <v/>
      </c>
      <c r="C20" s="33">
        <f>IF(A20&lt;=INPUT!B4,INPUT!B7,0)</f>
        <v/>
      </c>
      <c r="D20" s="34">
        <f>(B20+C20)*$B$6</f>
        <v/>
      </c>
      <c r="E20" s="24">
        <f>B20+C20+D20</f>
        <v/>
      </c>
      <c r="F20" s="35">
        <f>IFERROR(E20/INPUT!B3,0)</f>
        <v/>
      </c>
    </row>
    <row r="21">
      <c r="A21" s="36" t="n">
        <v>2</v>
      </c>
      <c r="B21" s="37">
        <f>E20</f>
        <v/>
      </c>
      <c r="C21" s="37">
        <f>IF(A21&lt;=INPUT!B4,INPUT!B7,0)</f>
        <v/>
      </c>
      <c r="D21" s="38">
        <f>(B21+C21)*$B$6</f>
        <v/>
      </c>
      <c r="E21" s="39">
        <f>B21+C21+D21</f>
        <v/>
      </c>
      <c r="F21" s="40">
        <f>IFERROR(E21/INPUT!B3,0)</f>
        <v/>
      </c>
    </row>
    <row r="22">
      <c r="A22" s="32" t="n">
        <v>3</v>
      </c>
      <c r="B22" s="33">
        <f>E21</f>
        <v/>
      </c>
      <c r="C22" s="33">
        <f>IF(A22&lt;=INPUT!B4,INPUT!B7,0)</f>
        <v/>
      </c>
      <c r="D22" s="34">
        <f>(B22+C22)*$B$6</f>
        <v/>
      </c>
      <c r="E22" s="24">
        <f>B22+C22+D22</f>
        <v/>
      </c>
      <c r="F22" s="35">
        <f>IFERROR(E22/INPUT!B3,0)</f>
        <v/>
      </c>
    </row>
    <row r="23">
      <c r="A23" s="36" t="n">
        <v>4</v>
      </c>
      <c r="B23" s="37">
        <f>E22</f>
        <v/>
      </c>
      <c r="C23" s="37">
        <f>IF(A23&lt;=INPUT!B4,INPUT!B7,0)</f>
        <v/>
      </c>
      <c r="D23" s="38">
        <f>(B23+C23)*$B$6</f>
        <v/>
      </c>
      <c r="E23" s="39">
        <f>B23+C23+D23</f>
        <v/>
      </c>
      <c r="F23" s="40">
        <f>IFERROR(E23/INPUT!B3,0)</f>
        <v/>
      </c>
    </row>
    <row r="24">
      <c r="A24" s="32" t="n">
        <v>5</v>
      </c>
      <c r="B24" s="33">
        <f>E23</f>
        <v/>
      </c>
      <c r="C24" s="33">
        <f>IF(A24&lt;=INPUT!B4,INPUT!B7,0)</f>
        <v/>
      </c>
      <c r="D24" s="34">
        <f>(B24+C24)*$B$6</f>
        <v/>
      </c>
      <c r="E24" s="24">
        <f>B24+C24+D24</f>
        <v/>
      </c>
      <c r="F24" s="35">
        <f>IFERROR(E24/INPUT!B3,0)</f>
        <v/>
      </c>
    </row>
    <row r="25">
      <c r="A25" s="36" t="n">
        <v>6</v>
      </c>
      <c r="B25" s="37">
        <f>E24</f>
        <v/>
      </c>
      <c r="C25" s="37">
        <f>IF(A25&lt;=INPUT!B4,INPUT!B7,0)</f>
        <v/>
      </c>
      <c r="D25" s="38">
        <f>(B25+C25)*$B$6</f>
        <v/>
      </c>
      <c r="E25" s="39">
        <f>B25+C25+D25</f>
        <v/>
      </c>
      <c r="F25" s="40">
        <f>IFERROR(E25/INPUT!B3,0)</f>
        <v/>
      </c>
    </row>
    <row r="26">
      <c r="A26" s="32" t="n">
        <v>7</v>
      </c>
      <c r="B26" s="33">
        <f>E25</f>
        <v/>
      </c>
      <c r="C26" s="33">
        <f>IF(A26&lt;=INPUT!B4,INPUT!B7,0)</f>
        <v/>
      </c>
      <c r="D26" s="34">
        <f>(B26+C26)*$B$6</f>
        <v/>
      </c>
      <c r="E26" s="24">
        <f>B26+C26+D26</f>
        <v/>
      </c>
      <c r="F26" s="35">
        <f>IFERROR(E26/INPUT!B3,0)</f>
        <v/>
      </c>
    </row>
    <row r="27">
      <c r="A27" s="36" t="n">
        <v>8</v>
      </c>
      <c r="B27" s="37">
        <f>E26</f>
        <v/>
      </c>
      <c r="C27" s="37">
        <f>IF(A27&lt;=INPUT!B4,INPUT!B7,0)</f>
        <v/>
      </c>
      <c r="D27" s="38">
        <f>(B27+C27)*$B$6</f>
        <v/>
      </c>
      <c r="E27" s="39">
        <f>B27+C27+D27</f>
        <v/>
      </c>
      <c r="F27" s="40">
        <f>IFERROR(E27/INPUT!B3,0)</f>
        <v/>
      </c>
    </row>
    <row r="28">
      <c r="A28" s="32" t="n">
        <v>9</v>
      </c>
      <c r="B28" s="33">
        <f>E27</f>
        <v/>
      </c>
      <c r="C28" s="33">
        <f>IF(A28&lt;=INPUT!B4,INPUT!B7,0)</f>
        <v/>
      </c>
      <c r="D28" s="34">
        <f>(B28+C28)*$B$6</f>
        <v/>
      </c>
      <c r="E28" s="24">
        <f>B28+C28+D28</f>
        <v/>
      </c>
      <c r="F28" s="35">
        <f>IFERROR(E28/INPUT!B3,0)</f>
        <v/>
      </c>
    </row>
    <row r="29">
      <c r="A29" s="36" t="n">
        <v>10</v>
      </c>
      <c r="B29" s="37">
        <f>E28</f>
        <v/>
      </c>
      <c r="C29" s="37">
        <f>IF(A29&lt;=INPUT!B4,INPUT!B7,0)</f>
        <v/>
      </c>
      <c r="D29" s="38">
        <f>(B29+C29)*$B$6</f>
        <v/>
      </c>
      <c r="E29" s="39">
        <f>B29+C29+D29</f>
        <v/>
      </c>
      <c r="F29" s="40">
        <f>IFERROR(E29/INPUT!B3,0)</f>
        <v/>
      </c>
    </row>
    <row r="30">
      <c r="A30" s="32" t="n">
        <v>11</v>
      </c>
      <c r="B30" s="33">
        <f>E29</f>
        <v/>
      </c>
      <c r="C30" s="33">
        <f>IF(A30&lt;=INPUT!B4,INPUT!B7,0)</f>
        <v/>
      </c>
      <c r="D30" s="34">
        <f>(B30+C30)*$B$6</f>
        <v/>
      </c>
      <c r="E30" s="24">
        <f>B30+C30+D30</f>
        <v/>
      </c>
      <c r="F30" s="35">
        <f>IFERROR(E30/INPUT!B3,0)</f>
        <v/>
      </c>
    </row>
    <row r="31">
      <c r="A31" s="36" t="n">
        <v>12</v>
      </c>
      <c r="B31" s="37">
        <f>E30</f>
        <v/>
      </c>
      <c r="C31" s="37">
        <f>IF(A31&lt;=INPUT!B4,INPUT!B7,0)</f>
        <v/>
      </c>
      <c r="D31" s="38">
        <f>(B31+C31)*$B$6</f>
        <v/>
      </c>
      <c r="E31" s="39">
        <f>B31+C31+D31</f>
        <v/>
      </c>
      <c r="F31" s="40">
        <f>IFERROR(E31/INPUT!B3,0)</f>
        <v/>
      </c>
    </row>
    <row r="32">
      <c r="A32" s="32" t="n">
        <v>13</v>
      </c>
      <c r="B32" s="33">
        <f>E31</f>
        <v/>
      </c>
      <c r="C32" s="33">
        <f>IF(A32&lt;=INPUT!B4,INPUT!B7,0)</f>
        <v/>
      </c>
      <c r="D32" s="34">
        <f>(B32+C32)*$B$6</f>
        <v/>
      </c>
      <c r="E32" s="24">
        <f>B32+C32+D32</f>
        <v/>
      </c>
      <c r="F32" s="35">
        <f>IFERROR(E32/INPUT!B3,0)</f>
        <v/>
      </c>
    </row>
    <row r="33">
      <c r="A33" s="36" t="n">
        <v>14</v>
      </c>
      <c r="B33" s="37">
        <f>E32</f>
        <v/>
      </c>
      <c r="C33" s="37">
        <f>IF(A33&lt;=INPUT!B4,INPUT!B7,0)</f>
        <v/>
      </c>
      <c r="D33" s="38">
        <f>(B33+C33)*$B$6</f>
        <v/>
      </c>
      <c r="E33" s="39">
        <f>B33+C33+D33</f>
        <v/>
      </c>
      <c r="F33" s="40">
        <f>IFERROR(E33/INPUT!B3,0)</f>
        <v/>
      </c>
    </row>
    <row r="34">
      <c r="A34" s="32" t="n">
        <v>15</v>
      </c>
      <c r="B34" s="33">
        <f>E33</f>
        <v/>
      </c>
      <c r="C34" s="33">
        <f>IF(A34&lt;=INPUT!B4,INPUT!B7,0)</f>
        <v/>
      </c>
      <c r="D34" s="34">
        <f>(B34+C34)*$B$6</f>
        <v/>
      </c>
      <c r="E34" s="24">
        <f>B34+C34+D34</f>
        <v/>
      </c>
      <c r="F34" s="35">
        <f>IFERROR(E34/INPUT!B3,0)</f>
        <v/>
      </c>
    </row>
    <row r="35">
      <c r="A35" s="36" t="n">
        <v>16</v>
      </c>
      <c r="B35" s="37">
        <f>E34</f>
        <v/>
      </c>
      <c r="C35" s="37">
        <f>IF(A35&lt;=INPUT!B4,INPUT!B7,0)</f>
        <v/>
      </c>
      <c r="D35" s="38">
        <f>(B35+C35)*$B$6</f>
        <v/>
      </c>
      <c r="E35" s="39">
        <f>B35+C35+D35</f>
        <v/>
      </c>
      <c r="F35" s="40">
        <f>IFERROR(E35/INPUT!B3,0)</f>
        <v/>
      </c>
    </row>
    <row r="36">
      <c r="A36" s="32" t="n">
        <v>17</v>
      </c>
      <c r="B36" s="33">
        <f>E35</f>
        <v/>
      </c>
      <c r="C36" s="33">
        <f>IF(A36&lt;=INPUT!B4,INPUT!B7,0)</f>
        <v/>
      </c>
      <c r="D36" s="34">
        <f>(B36+C36)*$B$6</f>
        <v/>
      </c>
      <c r="E36" s="24">
        <f>B36+C36+D36</f>
        <v/>
      </c>
      <c r="F36" s="35">
        <f>IFERROR(E36/INPUT!B3,0)</f>
        <v/>
      </c>
    </row>
    <row r="37">
      <c r="A37" s="36" t="n">
        <v>18</v>
      </c>
      <c r="B37" s="37">
        <f>E36</f>
        <v/>
      </c>
      <c r="C37" s="37">
        <f>IF(A37&lt;=INPUT!B4,INPUT!B7,0)</f>
        <v/>
      </c>
      <c r="D37" s="38">
        <f>(B37+C37)*$B$6</f>
        <v/>
      </c>
      <c r="E37" s="39">
        <f>B37+C37+D37</f>
        <v/>
      </c>
      <c r="F37" s="40">
        <f>IFERROR(E37/INPUT!B3,0)</f>
        <v/>
      </c>
    </row>
    <row r="38">
      <c r="A38" s="32" t="n">
        <v>19</v>
      </c>
      <c r="B38" s="33">
        <f>E37</f>
        <v/>
      </c>
      <c r="C38" s="33">
        <f>IF(A38&lt;=INPUT!B4,INPUT!B7,0)</f>
        <v/>
      </c>
      <c r="D38" s="34">
        <f>(B38+C38)*$B$6</f>
        <v/>
      </c>
      <c r="E38" s="24">
        <f>B38+C38+D38</f>
        <v/>
      </c>
      <c r="F38" s="35">
        <f>IFERROR(E38/INPUT!B3,0)</f>
        <v/>
      </c>
    </row>
    <row r="39">
      <c r="A39" s="36" t="n">
        <v>20</v>
      </c>
      <c r="B39" s="37">
        <f>E38</f>
        <v/>
      </c>
      <c r="C39" s="37">
        <f>IF(A39&lt;=INPUT!B4,INPUT!B7,0)</f>
        <v/>
      </c>
      <c r="D39" s="38">
        <f>(B39+C39)*$B$6</f>
        <v/>
      </c>
      <c r="E39" s="39">
        <f>B39+C39+D39</f>
        <v/>
      </c>
      <c r="F39" s="40">
        <f>IFERROR(E39/INPUT!B3,0)</f>
        <v/>
      </c>
    </row>
    <row r="40">
      <c r="A40" s="32" t="n">
        <v>21</v>
      </c>
      <c r="B40" s="33">
        <f>E39</f>
        <v/>
      </c>
      <c r="C40" s="33">
        <f>IF(A40&lt;=INPUT!B4,INPUT!B7,0)</f>
        <v/>
      </c>
      <c r="D40" s="34">
        <f>(B40+C40)*$B$6</f>
        <v/>
      </c>
      <c r="E40" s="24">
        <f>B40+C40+D40</f>
        <v/>
      </c>
      <c r="F40" s="35">
        <f>IFERROR(E40/INPUT!B3,0)</f>
        <v/>
      </c>
    </row>
    <row r="41">
      <c r="A41" s="36" t="n">
        <v>22</v>
      </c>
      <c r="B41" s="37">
        <f>E40</f>
        <v/>
      </c>
      <c r="C41" s="37">
        <f>IF(A41&lt;=INPUT!B4,INPUT!B7,0)</f>
        <v/>
      </c>
      <c r="D41" s="38">
        <f>(B41+C41)*$B$6</f>
        <v/>
      </c>
      <c r="E41" s="39">
        <f>B41+C41+D41</f>
        <v/>
      </c>
      <c r="F41" s="40">
        <f>IFERROR(E41/INPUT!B3,0)</f>
        <v/>
      </c>
    </row>
    <row r="42">
      <c r="A42" s="32" t="n">
        <v>23</v>
      </c>
      <c r="B42" s="33">
        <f>E41</f>
        <v/>
      </c>
      <c r="C42" s="33">
        <f>IF(A42&lt;=INPUT!B4,INPUT!B7,0)</f>
        <v/>
      </c>
      <c r="D42" s="34">
        <f>(B42+C42)*$B$6</f>
        <v/>
      </c>
      <c r="E42" s="24">
        <f>B42+C42+D42</f>
        <v/>
      </c>
      <c r="F42" s="35">
        <f>IFERROR(E42/INPUT!B3,0)</f>
        <v/>
      </c>
    </row>
    <row r="43">
      <c r="A43" s="36" t="n">
        <v>24</v>
      </c>
      <c r="B43" s="37">
        <f>E42</f>
        <v/>
      </c>
      <c r="C43" s="37">
        <f>IF(A43&lt;=INPUT!B4,INPUT!B7,0)</f>
        <v/>
      </c>
      <c r="D43" s="38">
        <f>(B43+C43)*$B$6</f>
        <v/>
      </c>
      <c r="E43" s="39">
        <f>B43+C43+D43</f>
        <v/>
      </c>
      <c r="F43" s="40">
        <f>IFERROR(E43/INPUT!B3,0)</f>
        <v/>
      </c>
    </row>
    <row r="44">
      <c r="A44" s="32" t="n">
        <v>25</v>
      </c>
      <c r="B44" s="33">
        <f>E43</f>
        <v/>
      </c>
      <c r="C44" s="33">
        <f>IF(A44&lt;=INPUT!B4,INPUT!B7,0)</f>
        <v/>
      </c>
      <c r="D44" s="34">
        <f>(B44+C44)*$B$6</f>
        <v/>
      </c>
      <c r="E44" s="24">
        <f>B44+C44+D44</f>
        <v/>
      </c>
      <c r="F44" s="35">
        <f>IFERROR(E44/INPUT!B3,0)</f>
        <v/>
      </c>
    </row>
    <row r="45">
      <c r="A45" s="36" t="n">
        <v>26</v>
      </c>
      <c r="B45" s="37">
        <f>E44</f>
        <v/>
      </c>
      <c r="C45" s="37">
        <f>IF(A45&lt;=INPUT!B4,INPUT!B7,0)</f>
        <v/>
      </c>
      <c r="D45" s="38">
        <f>(B45+C45)*$B$6</f>
        <v/>
      </c>
      <c r="E45" s="39">
        <f>B45+C45+D45</f>
        <v/>
      </c>
      <c r="F45" s="40">
        <f>IFERROR(E45/INPUT!B3,0)</f>
        <v/>
      </c>
    </row>
    <row r="46">
      <c r="A46" s="32" t="n">
        <v>27</v>
      </c>
      <c r="B46" s="33">
        <f>E45</f>
        <v/>
      </c>
      <c r="C46" s="33">
        <f>IF(A46&lt;=INPUT!B4,INPUT!B7,0)</f>
        <v/>
      </c>
      <c r="D46" s="34">
        <f>(B46+C46)*$B$6</f>
        <v/>
      </c>
      <c r="E46" s="24">
        <f>B46+C46+D46</f>
        <v/>
      </c>
      <c r="F46" s="35">
        <f>IFERROR(E46/INPUT!B3,0)</f>
        <v/>
      </c>
    </row>
    <row r="47">
      <c r="A47" s="36" t="n">
        <v>28</v>
      </c>
      <c r="B47" s="37">
        <f>E46</f>
        <v/>
      </c>
      <c r="C47" s="37">
        <f>IF(A47&lt;=INPUT!B4,INPUT!B7,0)</f>
        <v/>
      </c>
      <c r="D47" s="38">
        <f>(B47+C47)*$B$6</f>
        <v/>
      </c>
      <c r="E47" s="39">
        <f>B47+C47+D47</f>
        <v/>
      </c>
      <c r="F47" s="40">
        <f>IFERROR(E47/INPUT!B3,0)</f>
        <v/>
      </c>
    </row>
    <row r="48">
      <c r="A48" s="32" t="n">
        <v>29</v>
      </c>
      <c r="B48" s="33">
        <f>E47</f>
        <v/>
      </c>
      <c r="C48" s="33">
        <f>IF(A48&lt;=INPUT!B4,INPUT!B7,0)</f>
        <v/>
      </c>
      <c r="D48" s="34">
        <f>(B48+C48)*$B$6</f>
        <v/>
      </c>
      <c r="E48" s="24">
        <f>B48+C48+D48</f>
        <v/>
      </c>
      <c r="F48" s="35">
        <f>IFERROR(E48/INPUT!B3,0)</f>
        <v/>
      </c>
    </row>
    <row r="49">
      <c r="A49" s="36" t="n">
        <v>30</v>
      </c>
      <c r="B49" s="37">
        <f>E48</f>
        <v/>
      </c>
      <c r="C49" s="37">
        <f>IF(A49&lt;=INPUT!B4,INPUT!B7,0)</f>
        <v/>
      </c>
      <c r="D49" s="38">
        <f>(B49+C49)*$B$6</f>
        <v/>
      </c>
      <c r="E49" s="39">
        <f>B49+C49+D49</f>
        <v/>
      </c>
      <c r="F49" s="40">
        <f>IFERROR(E49/INPUT!B3,0)</f>
        <v/>
      </c>
    </row>
    <row r="50">
      <c r="A50" s="32" t="n">
        <v>31</v>
      </c>
      <c r="B50" s="33">
        <f>E49</f>
        <v/>
      </c>
      <c r="C50" s="33">
        <f>IF(A50&lt;=INPUT!B4,INPUT!B7,0)</f>
        <v/>
      </c>
      <c r="D50" s="34">
        <f>(B50+C50)*$B$6</f>
        <v/>
      </c>
      <c r="E50" s="24">
        <f>B50+C50+D50</f>
        <v/>
      </c>
      <c r="F50" s="35">
        <f>IFERROR(E50/INPUT!B3,0)</f>
        <v/>
      </c>
    </row>
    <row r="51">
      <c r="A51" s="36" t="n">
        <v>32</v>
      </c>
      <c r="B51" s="37">
        <f>E50</f>
        <v/>
      </c>
      <c r="C51" s="37">
        <f>IF(A51&lt;=INPUT!B4,INPUT!B7,0)</f>
        <v/>
      </c>
      <c r="D51" s="38">
        <f>(B51+C51)*$B$6</f>
        <v/>
      </c>
      <c r="E51" s="39">
        <f>B51+C51+D51</f>
        <v/>
      </c>
      <c r="F51" s="40">
        <f>IFERROR(E51/INPUT!B3,0)</f>
        <v/>
      </c>
    </row>
    <row r="52">
      <c r="A52" s="32" t="n">
        <v>33</v>
      </c>
      <c r="B52" s="33">
        <f>E51</f>
        <v/>
      </c>
      <c r="C52" s="33">
        <f>IF(A52&lt;=INPUT!B4,INPUT!B7,0)</f>
        <v/>
      </c>
      <c r="D52" s="34">
        <f>(B52+C52)*$B$6</f>
        <v/>
      </c>
      <c r="E52" s="24">
        <f>B52+C52+D52</f>
        <v/>
      </c>
      <c r="F52" s="35">
        <f>IFERROR(E52/INPUT!B3,0)</f>
        <v/>
      </c>
    </row>
    <row r="53">
      <c r="A53" s="36" t="n">
        <v>34</v>
      </c>
      <c r="B53" s="37">
        <f>E52</f>
        <v/>
      </c>
      <c r="C53" s="37">
        <f>IF(A53&lt;=INPUT!B4,INPUT!B7,0)</f>
        <v/>
      </c>
      <c r="D53" s="38">
        <f>(B53+C53)*$B$6</f>
        <v/>
      </c>
      <c r="E53" s="39">
        <f>B53+C53+D53</f>
        <v/>
      </c>
      <c r="F53" s="40">
        <f>IFERROR(E53/INPUT!B3,0)</f>
        <v/>
      </c>
    </row>
    <row r="54">
      <c r="A54" s="32" t="n">
        <v>35</v>
      </c>
      <c r="B54" s="33">
        <f>E53</f>
        <v/>
      </c>
      <c r="C54" s="33">
        <f>IF(A54&lt;=INPUT!B4,INPUT!B7,0)</f>
        <v/>
      </c>
      <c r="D54" s="34">
        <f>(B54+C54)*$B$6</f>
        <v/>
      </c>
      <c r="E54" s="24">
        <f>B54+C54+D54</f>
        <v/>
      </c>
      <c r="F54" s="35">
        <f>IFERROR(E54/INPUT!B3,0)</f>
        <v/>
      </c>
    </row>
    <row r="55">
      <c r="A55" s="36" t="n">
        <v>36</v>
      </c>
      <c r="B55" s="37">
        <f>E54</f>
        <v/>
      </c>
      <c r="C55" s="37">
        <f>IF(A55&lt;=INPUT!B4,INPUT!B7,0)</f>
        <v/>
      </c>
      <c r="D55" s="38">
        <f>(B55+C55)*$B$6</f>
        <v/>
      </c>
      <c r="E55" s="39">
        <f>B55+C55+D55</f>
        <v/>
      </c>
      <c r="F55" s="40">
        <f>IFERROR(E55/INPUT!B3,0)</f>
        <v/>
      </c>
    </row>
    <row r="56">
      <c r="A56" s="32" t="n">
        <v>37</v>
      </c>
      <c r="B56" s="33">
        <f>E55</f>
        <v/>
      </c>
      <c r="C56" s="33">
        <f>IF(A56&lt;=INPUT!B4,INPUT!B7,0)</f>
        <v/>
      </c>
      <c r="D56" s="34">
        <f>(B56+C56)*$B$6</f>
        <v/>
      </c>
      <c r="E56" s="24">
        <f>B56+C56+D56</f>
        <v/>
      </c>
      <c r="F56" s="35">
        <f>IFERROR(E56/INPUT!B3,0)</f>
        <v/>
      </c>
    </row>
    <row r="57">
      <c r="A57" s="36" t="n">
        <v>38</v>
      </c>
      <c r="B57" s="37">
        <f>E56</f>
        <v/>
      </c>
      <c r="C57" s="37">
        <f>IF(A57&lt;=INPUT!B4,INPUT!B7,0)</f>
        <v/>
      </c>
      <c r="D57" s="38">
        <f>(B57+C57)*$B$6</f>
        <v/>
      </c>
      <c r="E57" s="39">
        <f>B57+C57+D57</f>
        <v/>
      </c>
      <c r="F57" s="40">
        <f>IFERROR(E57/INPUT!B3,0)</f>
        <v/>
      </c>
    </row>
    <row r="58">
      <c r="A58" s="32" t="n">
        <v>39</v>
      </c>
      <c r="B58" s="33">
        <f>E57</f>
        <v/>
      </c>
      <c r="C58" s="33">
        <f>IF(A58&lt;=INPUT!B4,INPUT!B7,0)</f>
        <v/>
      </c>
      <c r="D58" s="34">
        <f>(B58+C58)*$B$6</f>
        <v/>
      </c>
      <c r="E58" s="24">
        <f>B58+C58+D58</f>
        <v/>
      </c>
      <c r="F58" s="35">
        <f>IFERROR(E58/INPUT!B3,0)</f>
        <v/>
      </c>
    </row>
    <row r="59">
      <c r="A59" s="36" t="n">
        <v>40</v>
      </c>
      <c r="B59" s="37">
        <f>E58</f>
        <v/>
      </c>
      <c r="C59" s="37">
        <f>IF(A59&lt;=INPUT!B4,INPUT!B7,0)</f>
        <v/>
      </c>
      <c r="D59" s="38">
        <f>(B59+C59)*$B$6</f>
        <v/>
      </c>
      <c r="E59" s="39">
        <f>B59+C59+D59</f>
        <v/>
      </c>
      <c r="F59" s="40">
        <f>IFERROR(E59/INPUT!B3,0)</f>
        <v/>
      </c>
    </row>
    <row r="60">
      <c r="A60" s="32" t="n">
        <v>41</v>
      </c>
      <c r="B60" s="33">
        <f>E59</f>
        <v/>
      </c>
      <c r="C60" s="33">
        <f>IF(A60&lt;=INPUT!B4,INPUT!B7,0)</f>
        <v/>
      </c>
      <c r="D60" s="34">
        <f>(B60+C60)*$B$6</f>
        <v/>
      </c>
      <c r="E60" s="24">
        <f>B60+C60+D60</f>
        <v/>
      </c>
      <c r="F60" s="35">
        <f>IFERROR(E60/INPUT!B3,0)</f>
        <v/>
      </c>
    </row>
    <row r="61">
      <c r="A61" s="36" t="n">
        <v>42</v>
      </c>
      <c r="B61" s="37">
        <f>E60</f>
        <v/>
      </c>
      <c r="C61" s="37">
        <f>IF(A61&lt;=INPUT!B4,INPUT!B7,0)</f>
        <v/>
      </c>
      <c r="D61" s="38">
        <f>(B61+C61)*$B$6</f>
        <v/>
      </c>
      <c r="E61" s="39">
        <f>B61+C61+D61</f>
        <v/>
      </c>
      <c r="F61" s="40">
        <f>IFERROR(E61/INPUT!B3,0)</f>
        <v/>
      </c>
    </row>
    <row r="62">
      <c r="A62" s="32" t="n">
        <v>43</v>
      </c>
      <c r="B62" s="33">
        <f>E61</f>
        <v/>
      </c>
      <c r="C62" s="33">
        <f>IF(A62&lt;=INPUT!B4,INPUT!B7,0)</f>
        <v/>
      </c>
      <c r="D62" s="34">
        <f>(B62+C62)*$B$6</f>
        <v/>
      </c>
      <c r="E62" s="24">
        <f>B62+C62+D62</f>
        <v/>
      </c>
      <c r="F62" s="35">
        <f>IFERROR(E62/INPUT!B3,0)</f>
        <v/>
      </c>
    </row>
    <row r="63">
      <c r="A63" s="36" t="n">
        <v>44</v>
      </c>
      <c r="B63" s="37">
        <f>E62</f>
        <v/>
      </c>
      <c r="C63" s="37">
        <f>IF(A63&lt;=INPUT!B4,INPUT!B7,0)</f>
        <v/>
      </c>
      <c r="D63" s="38">
        <f>(B63+C63)*$B$6</f>
        <v/>
      </c>
      <c r="E63" s="39">
        <f>B63+C63+D63</f>
        <v/>
      </c>
      <c r="F63" s="40">
        <f>IFERROR(E63/INPUT!B3,0)</f>
        <v/>
      </c>
    </row>
    <row r="64">
      <c r="A64" s="32" t="n">
        <v>45</v>
      </c>
      <c r="B64" s="33">
        <f>E63</f>
        <v/>
      </c>
      <c r="C64" s="33">
        <f>IF(A64&lt;=INPUT!B4,INPUT!B7,0)</f>
        <v/>
      </c>
      <c r="D64" s="34">
        <f>(B64+C64)*$B$6</f>
        <v/>
      </c>
      <c r="E64" s="24">
        <f>B64+C64+D64</f>
        <v/>
      </c>
      <c r="F64" s="35">
        <f>IFERROR(E64/INPUT!B3,0)</f>
        <v/>
      </c>
    </row>
    <row r="65">
      <c r="A65" s="36" t="n">
        <v>46</v>
      </c>
      <c r="B65" s="37">
        <f>E64</f>
        <v/>
      </c>
      <c r="C65" s="37">
        <f>IF(A65&lt;=INPUT!B4,INPUT!B7,0)</f>
        <v/>
      </c>
      <c r="D65" s="38">
        <f>(B65+C65)*$B$6</f>
        <v/>
      </c>
      <c r="E65" s="39">
        <f>B65+C65+D65</f>
        <v/>
      </c>
      <c r="F65" s="40">
        <f>IFERROR(E65/INPUT!B3,0)</f>
        <v/>
      </c>
    </row>
    <row r="66">
      <c r="A66" s="32" t="n">
        <v>47</v>
      </c>
      <c r="B66" s="33">
        <f>E65</f>
        <v/>
      </c>
      <c r="C66" s="33">
        <f>IF(A66&lt;=INPUT!B4,INPUT!B7,0)</f>
        <v/>
      </c>
      <c r="D66" s="34">
        <f>(B66+C66)*$B$6</f>
        <v/>
      </c>
      <c r="E66" s="24">
        <f>B66+C66+D66</f>
        <v/>
      </c>
      <c r="F66" s="35">
        <f>IFERROR(E66/INPUT!B3,0)</f>
        <v/>
      </c>
    </row>
    <row r="67">
      <c r="A67" s="36" t="n">
        <v>48</v>
      </c>
      <c r="B67" s="37">
        <f>E66</f>
        <v/>
      </c>
      <c r="C67" s="37">
        <f>IF(A67&lt;=INPUT!B4,INPUT!B7,0)</f>
        <v/>
      </c>
      <c r="D67" s="38">
        <f>(B67+C67)*$B$6</f>
        <v/>
      </c>
      <c r="E67" s="39">
        <f>B67+C67+D67</f>
        <v/>
      </c>
      <c r="F67" s="40">
        <f>IFERROR(E67/INPUT!B3,0)</f>
        <v/>
      </c>
    </row>
    <row r="68">
      <c r="A68" s="32" t="n">
        <v>49</v>
      </c>
      <c r="B68" s="33">
        <f>E67</f>
        <v/>
      </c>
      <c r="C68" s="33">
        <f>IF(A68&lt;=INPUT!B4,INPUT!B7,0)</f>
        <v/>
      </c>
      <c r="D68" s="34">
        <f>(B68+C68)*$B$6</f>
        <v/>
      </c>
      <c r="E68" s="24">
        <f>B68+C68+D68</f>
        <v/>
      </c>
      <c r="F68" s="35">
        <f>IFERROR(E68/INPUT!B3,0)</f>
        <v/>
      </c>
    </row>
    <row r="69">
      <c r="A69" s="36" t="n">
        <v>50</v>
      </c>
      <c r="B69" s="37">
        <f>E68</f>
        <v/>
      </c>
      <c r="C69" s="37">
        <f>IF(A69&lt;=INPUT!B4,INPUT!B7,0)</f>
        <v/>
      </c>
      <c r="D69" s="38">
        <f>(B69+C69)*$B$6</f>
        <v/>
      </c>
      <c r="E69" s="39">
        <f>B69+C69+D69</f>
        <v/>
      </c>
      <c r="F69" s="40">
        <f>IFERROR(E69/INPUT!B3,0)</f>
        <v/>
      </c>
    </row>
    <row r="70">
      <c r="A70" s="32" t="n">
        <v>51</v>
      </c>
      <c r="B70" s="33">
        <f>E69</f>
        <v/>
      </c>
      <c r="C70" s="33">
        <f>IF(A70&lt;=INPUT!B4,INPUT!B7,0)</f>
        <v/>
      </c>
      <c r="D70" s="34">
        <f>(B70+C70)*$B$6</f>
        <v/>
      </c>
      <c r="E70" s="24">
        <f>B70+C70+D70</f>
        <v/>
      </c>
      <c r="F70" s="35">
        <f>IFERROR(E70/INPUT!B3,0)</f>
        <v/>
      </c>
    </row>
    <row r="71">
      <c r="A71" s="36" t="n">
        <v>52</v>
      </c>
      <c r="B71" s="37">
        <f>E70</f>
        <v/>
      </c>
      <c r="C71" s="37">
        <f>IF(A71&lt;=INPUT!B4,INPUT!B7,0)</f>
        <v/>
      </c>
      <c r="D71" s="38">
        <f>(B71+C71)*$B$6</f>
        <v/>
      </c>
      <c r="E71" s="39">
        <f>B71+C71+D71</f>
        <v/>
      </c>
      <c r="F71" s="40">
        <f>IFERROR(E71/INPUT!B3,0)</f>
        <v/>
      </c>
    </row>
    <row r="72">
      <c r="A72" s="32" t="n">
        <v>53</v>
      </c>
      <c r="B72" s="33">
        <f>E71</f>
        <v/>
      </c>
      <c r="C72" s="33">
        <f>IF(A72&lt;=INPUT!B4,INPUT!B7,0)</f>
        <v/>
      </c>
      <c r="D72" s="34">
        <f>(B72+C72)*$B$6</f>
        <v/>
      </c>
      <c r="E72" s="24">
        <f>B72+C72+D72</f>
        <v/>
      </c>
      <c r="F72" s="35">
        <f>IFERROR(E72/INPUT!B3,0)</f>
        <v/>
      </c>
    </row>
    <row r="73">
      <c r="A73" s="36" t="n">
        <v>54</v>
      </c>
      <c r="B73" s="37">
        <f>E72</f>
        <v/>
      </c>
      <c r="C73" s="37">
        <f>IF(A73&lt;=INPUT!B4,INPUT!B7,0)</f>
        <v/>
      </c>
      <c r="D73" s="38">
        <f>(B73+C73)*$B$6</f>
        <v/>
      </c>
      <c r="E73" s="39">
        <f>B73+C73+D73</f>
        <v/>
      </c>
      <c r="F73" s="40">
        <f>IFERROR(E73/INPUT!B3,0)</f>
        <v/>
      </c>
    </row>
    <row r="74">
      <c r="A74" s="32" t="n">
        <v>55</v>
      </c>
      <c r="B74" s="33">
        <f>E73</f>
        <v/>
      </c>
      <c r="C74" s="33">
        <f>IF(A74&lt;=INPUT!B4,INPUT!B7,0)</f>
        <v/>
      </c>
      <c r="D74" s="34">
        <f>(B74+C74)*$B$6</f>
        <v/>
      </c>
      <c r="E74" s="24">
        <f>B74+C74+D74</f>
        <v/>
      </c>
      <c r="F74" s="35">
        <f>IFERROR(E74/INPUT!B3,0)</f>
        <v/>
      </c>
    </row>
    <row r="75">
      <c r="A75" s="36" t="n">
        <v>56</v>
      </c>
      <c r="B75" s="37">
        <f>E74</f>
        <v/>
      </c>
      <c r="C75" s="37">
        <f>IF(A75&lt;=INPUT!B4,INPUT!B7,0)</f>
        <v/>
      </c>
      <c r="D75" s="38">
        <f>(B75+C75)*$B$6</f>
        <v/>
      </c>
      <c r="E75" s="39">
        <f>B75+C75+D75</f>
        <v/>
      </c>
      <c r="F75" s="40">
        <f>IFERROR(E75/INPUT!B3,0)</f>
        <v/>
      </c>
    </row>
    <row r="76">
      <c r="A76" s="32" t="n">
        <v>57</v>
      </c>
      <c r="B76" s="33">
        <f>E75</f>
        <v/>
      </c>
      <c r="C76" s="33">
        <f>IF(A76&lt;=INPUT!B4,INPUT!B7,0)</f>
        <v/>
      </c>
      <c r="D76" s="34">
        <f>(B76+C76)*$B$6</f>
        <v/>
      </c>
      <c r="E76" s="24">
        <f>B76+C76+D76</f>
        <v/>
      </c>
      <c r="F76" s="35">
        <f>IFERROR(E76/INPUT!B3,0)</f>
        <v/>
      </c>
    </row>
    <row r="77">
      <c r="A77" s="36" t="n">
        <v>58</v>
      </c>
      <c r="B77" s="37">
        <f>E76</f>
        <v/>
      </c>
      <c r="C77" s="37">
        <f>IF(A77&lt;=INPUT!B4,INPUT!B7,0)</f>
        <v/>
      </c>
      <c r="D77" s="38">
        <f>(B77+C77)*$B$6</f>
        <v/>
      </c>
      <c r="E77" s="39">
        <f>B77+C77+D77</f>
        <v/>
      </c>
      <c r="F77" s="40">
        <f>IFERROR(E77/INPUT!B3,0)</f>
        <v/>
      </c>
    </row>
    <row r="78">
      <c r="A78" s="32" t="n">
        <v>59</v>
      </c>
      <c r="B78" s="33">
        <f>E77</f>
        <v/>
      </c>
      <c r="C78" s="33">
        <f>IF(A78&lt;=INPUT!B4,INPUT!B7,0)</f>
        <v/>
      </c>
      <c r="D78" s="34">
        <f>(B78+C78)*$B$6</f>
        <v/>
      </c>
      <c r="E78" s="24">
        <f>B78+C78+D78</f>
        <v/>
      </c>
      <c r="F78" s="35">
        <f>IFERROR(E78/INPUT!B3,0)</f>
        <v/>
      </c>
    </row>
    <row r="79">
      <c r="A79" s="36" t="n">
        <v>60</v>
      </c>
      <c r="B79" s="37">
        <f>E78</f>
        <v/>
      </c>
      <c r="C79" s="37">
        <f>IF(A79&lt;=INPUT!B4,INPUT!B7,0)</f>
        <v/>
      </c>
      <c r="D79" s="38">
        <f>(B79+C79)*$B$6</f>
        <v/>
      </c>
      <c r="E79" s="39">
        <f>B79+C79+D79</f>
        <v/>
      </c>
      <c r="F79" s="40">
        <f>IFERROR(E79/INPUT!B3,0)</f>
        <v/>
      </c>
    </row>
    <row r="81" ht="28" customHeight="1">
      <c r="A81" s="41" t="inlineStr">
        <is>
          <t xml:space="preserve">  ALTERNATIVE TIMELINE COMPARISON</t>
        </is>
      </c>
      <c r="B81" s="42" t="n"/>
      <c r="C81" s="42" t="n"/>
      <c r="D81" s="42" t="n"/>
      <c r="E81" s="42" t="n"/>
      <c r="F81" s="42" t="n"/>
    </row>
    <row r="82" ht="32" customHeight="1">
      <c r="A82" s="31" t="inlineStr">
        <is>
          <t>Timeline</t>
        </is>
      </c>
      <c r="B82" s="31" t="inlineStr">
        <is>
          <t>Monthly Saving Needed</t>
        </is>
      </c>
      <c r="C82" s="31" t="inlineStr">
        <is>
          <t>Total Contributed</t>
        </is>
      </c>
      <c r="D82" s="31" t="inlineStr">
        <is>
          <t>Interest Earned</t>
        </is>
      </c>
      <c r="E82" s="31" t="inlineStr">
        <is>
          <t>Total at End</t>
        </is>
      </c>
    </row>
    <row r="83">
      <c r="A83" s="23" t="inlineStr">
        <is>
          <t>12 months</t>
        </is>
      </c>
      <c r="B83" s="24">
        <f>IFERROR(IF($B$6=0,(INPUT!$B$3-INPUT!$B$5)/12,(INPUT!$B$3-INPUT!$B$5*(1+$B$6)^12)/(((1+$B$6)^12-1)/$B$6)),0)</f>
        <v/>
      </c>
      <c r="C83" s="33">
        <f>INPUT!B5+B83*12</f>
        <v/>
      </c>
      <c r="D83" s="33">
        <f>INPUT!B3-C83</f>
        <v/>
      </c>
      <c r="E83" s="33">
        <f>INPUT!B3</f>
        <v/>
      </c>
    </row>
    <row r="84">
      <c r="A84" s="43" t="inlineStr">
        <is>
          <t>24 months</t>
        </is>
      </c>
      <c r="B84" s="39">
        <f>IFERROR(IF($B$6=0,(INPUT!$B$3-INPUT!$B$5)/24,(INPUT!$B$3-INPUT!$B$5*(1+$B$6)^24)/(((1+$B$6)^24-1)/$B$6)),0)</f>
        <v/>
      </c>
      <c r="C84" s="37">
        <f>INPUT!B5+B84*24</f>
        <v/>
      </c>
      <c r="D84" s="37">
        <f>INPUT!B3-C84</f>
        <v/>
      </c>
      <c r="E84" s="37">
        <f>INPUT!B3</f>
        <v/>
      </c>
    </row>
    <row r="85">
      <c r="A85" s="23" t="inlineStr">
        <is>
          <t>36 months</t>
        </is>
      </c>
      <c r="B85" s="24">
        <f>IFERROR(IF($B$6=0,(INPUT!$B$3-INPUT!$B$5)/36,(INPUT!$B$3-INPUT!$B$5*(1+$B$6)^36)/(((1+$B$6)^36-1)/$B$6)),0)</f>
        <v/>
      </c>
      <c r="C85" s="33">
        <f>INPUT!B5+B85*36</f>
        <v/>
      </c>
      <c r="D85" s="33">
        <f>INPUT!B3-C85</f>
        <v/>
      </c>
      <c r="E85" s="33">
        <f>INPUT!B3</f>
        <v/>
      </c>
    </row>
    <row r="86">
      <c r="A86" s="43" t="inlineStr">
        <is>
          <t>48 months</t>
        </is>
      </c>
      <c r="B86" s="39">
        <f>IFERROR(IF($B$6=0,(INPUT!$B$3-INPUT!$B$5)/48,(INPUT!$B$3-INPUT!$B$5*(1+$B$6)^48)/(((1+$B$6)^48-1)/$B$6)),0)</f>
        <v/>
      </c>
      <c r="C86" s="37">
        <f>INPUT!B5+B86*48</f>
        <v/>
      </c>
      <c r="D86" s="37">
        <f>INPUT!B3-C86</f>
        <v/>
      </c>
      <c r="E86" s="37">
        <f>INPUT!B3</f>
        <v/>
      </c>
    </row>
    <row r="87">
      <c r="A87" s="23" t="inlineStr">
        <is>
          <t>60 months</t>
        </is>
      </c>
      <c r="B87" s="24">
        <f>IFERROR(IF($B$6=0,(INPUT!$B$3-INPUT!$B$5)/60,(INPUT!$B$3-INPUT!$B$5*(1+$B$6)^60)/(((1+$B$6)^60-1)/$B$6)),0)</f>
        <v/>
      </c>
      <c r="C87" s="33">
        <f>INPUT!B5+B87*60</f>
        <v/>
      </c>
      <c r="D87" s="33">
        <f>INPUT!B3-C87</f>
        <v/>
      </c>
      <c r="E87" s="33">
        <f>INPUT!B3</f>
        <v/>
      </c>
    </row>
  </sheetData>
  <mergeCells count="4">
    <mergeCell ref="A3:F3"/>
    <mergeCell ref="A1:F1"/>
    <mergeCell ref="A18:F18"/>
    <mergeCell ref="A81:F81"/>
  </mergeCells>
  <conditionalFormatting sqref="F20:F79">
    <cfRule type="cellIs" priority="1" operator="greaterThanOrEqual" dxfId="0">
      <formula>1.0</formula>
    </cfRule>
    <cfRule type="cellIs" priority="2" operator="between" dxfId="1">
      <formula>0.75</formula>
      <formula>0.999</formula>
    </cfRule>
    <cfRule type="cellIs" priority="3" operator="lessThan" dxfId="2">
      <formula>0.75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6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4" t="inlineStr">
        <is>
          <t>SAVINGS GOAL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1" t="inlineStr">
        <is>
          <t xml:space="preserve">  GOAL SUMMARY</t>
        </is>
      </c>
      <c r="B4" s="22" t="n"/>
      <c r="C4" s="22" t="n"/>
      <c r="D4" s="22" t="n"/>
      <c r="E4" s="22" t="n"/>
    </row>
    <row r="5" ht="32" customHeight="1">
      <c r="A5" s="15" t="inlineStr">
        <is>
          <t>Target Amount</t>
        </is>
      </c>
      <c r="B5" s="45">
        <f>INPUT!B3</f>
        <v/>
      </c>
    </row>
    <row r="6" ht="32" customHeight="1">
      <c r="A6" s="15" t="inlineStr">
        <is>
          <t>Current Savings</t>
        </is>
      </c>
      <c r="B6" s="45">
        <f>INPUT!B5</f>
        <v/>
      </c>
    </row>
    <row r="7" ht="32" customHeight="1">
      <c r="A7" s="15" t="inlineStr">
        <is>
          <t>Amount Still Needed</t>
        </is>
      </c>
      <c r="B7" s="45">
        <f>LOGIC!B5</f>
        <v/>
      </c>
    </row>
    <row r="8" ht="32" customHeight="1">
      <c r="A8" s="15" t="inlineStr">
        <is>
          <t>Timeline</t>
        </is>
      </c>
      <c r="B8" s="46">
        <f>INPUT!B4&amp;" months"</f>
        <v/>
      </c>
    </row>
    <row r="10" ht="28" customHeight="1">
      <c r="A10" s="41" t="inlineStr">
        <is>
          <t xml:space="preserve">  SAVINGS REQUIREMENTS</t>
        </is>
      </c>
      <c r="B10" s="42" t="n"/>
      <c r="C10" s="42" t="n"/>
      <c r="D10" s="42" t="n"/>
      <c r="E10" s="42" t="n"/>
    </row>
    <row r="11" ht="32" customHeight="1">
      <c r="A11" s="15" t="inlineStr">
        <is>
          <t>Required Monthly Savings</t>
        </is>
      </c>
      <c r="B11" s="45">
        <f>LOGIC!B7</f>
        <v/>
      </c>
    </row>
    <row r="12" ht="32" customHeight="1">
      <c r="A12" s="15" t="inlineStr">
        <is>
          <t>Your Planned Savings</t>
        </is>
      </c>
      <c r="B12" s="45">
        <f>INPUT!B7</f>
        <v/>
      </c>
    </row>
    <row r="13" ht="32" customHeight="1">
      <c r="A13" s="15" t="inlineStr">
        <is>
          <t>Planned vs Required</t>
        </is>
      </c>
      <c r="B13" s="45">
        <f>INPUT!B7-LOGIC!B7</f>
        <v/>
      </c>
    </row>
    <row r="15" ht="28" customHeight="1">
      <c r="A15" s="13" t="inlineStr">
        <is>
          <t xml:space="preserve">  PROJECTION (with planned savings)</t>
        </is>
      </c>
      <c r="B15" s="14" t="n"/>
      <c r="C15" s="14" t="n"/>
      <c r="D15" s="14" t="n"/>
      <c r="E15" s="14" t="n"/>
    </row>
    <row r="16" ht="32" customHeight="1">
      <c r="A16" s="15" t="inlineStr">
        <is>
          <t>Projected Final Value</t>
        </is>
      </c>
      <c r="B16" s="45">
        <f>LOGIC!B10</f>
        <v/>
      </c>
    </row>
    <row r="17" ht="32" customHeight="1">
      <c r="A17" s="15" t="inlineStr">
        <is>
          <t>Total Interest Earned</t>
        </is>
      </c>
      <c r="B17" s="45">
        <f>LOGIC!B13</f>
        <v/>
      </c>
    </row>
    <row r="18" ht="32" customHeight="1">
      <c r="A18" s="15" t="inlineStr">
        <is>
          <t>Goal % Achieved</t>
        </is>
      </c>
      <c r="B18" s="47">
        <f>LOGIC!B15</f>
        <v/>
      </c>
    </row>
    <row r="19" ht="32" customHeight="1">
      <c r="A19" s="15" t="inlineStr">
        <is>
          <t>Gap vs Goal</t>
        </is>
      </c>
      <c r="B19" s="45">
        <f>LOGIC!B11</f>
        <v/>
      </c>
    </row>
    <row r="20" ht="32" customHeight="1">
      <c r="A20" s="15" t="inlineStr">
        <is>
          <t>Goal Probability</t>
        </is>
      </c>
      <c r="B20" s="48">
        <f>LOGIC!B14</f>
        <v/>
      </c>
    </row>
    <row r="22" ht="28" customHeight="1">
      <c r="A22" s="29" t="inlineStr">
        <is>
          <t xml:space="preserve">  ALTERNATIVE TIMELINES</t>
        </is>
      </c>
      <c r="B22" s="30" t="n"/>
      <c r="C22" s="30" t="n"/>
      <c r="D22" s="30" t="n"/>
      <c r="E22" s="30" t="n"/>
    </row>
    <row r="23" ht="32" customHeight="1">
      <c r="A23" s="31" t="inlineStr">
        <is>
          <t>Timeline</t>
        </is>
      </c>
      <c r="B23" s="31" t="inlineStr">
        <is>
          <t>Monthly Saving</t>
        </is>
      </c>
      <c r="C23" s="31" t="inlineStr">
        <is>
          <t>Total Contributed</t>
        </is>
      </c>
      <c r="D23" s="31" t="inlineStr">
        <is>
          <t>Interest Earned</t>
        </is>
      </c>
    </row>
    <row r="24">
      <c r="A24" s="49">
        <f>LOGIC!A83</f>
        <v/>
      </c>
      <c r="B24" s="50">
        <f>LOGIC!B83</f>
        <v/>
      </c>
      <c r="C24" s="51">
        <f>LOGIC!C83</f>
        <v/>
      </c>
      <c r="D24" s="51">
        <f>LOGIC!D83</f>
        <v/>
      </c>
    </row>
    <row r="25">
      <c r="A25" s="49">
        <f>LOGIC!A84</f>
        <v/>
      </c>
      <c r="B25" s="50">
        <f>LOGIC!B84</f>
        <v/>
      </c>
      <c r="C25" s="51">
        <f>LOGIC!C84</f>
        <v/>
      </c>
      <c r="D25" s="51">
        <f>LOGIC!D84</f>
        <v/>
      </c>
    </row>
    <row r="26">
      <c r="A26" s="49">
        <f>LOGIC!A85</f>
        <v/>
      </c>
      <c r="B26" s="50">
        <f>LOGIC!B85</f>
        <v/>
      </c>
      <c r="C26" s="51">
        <f>LOGIC!C85</f>
        <v/>
      </c>
      <c r="D26" s="51">
        <f>LOGIC!D85</f>
        <v/>
      </c>
    </row>
    <row r="27">
      <c r="A27" s="49">
        <f>LOGIC!A86</f>
        <v/>
      </c>
      <c r="B27" s="50">
        <f>LOGIC!B86</f>
        <v/>
      </c>
      <c r="C27" s="51">
        <f>LOGIC!C86</f>
        <v/>
      </c>
      <c r="D27" s="51">
        <f>LOGIC!D86</f>
        <v/>
      </c>
    </row>
    <row r="28">
      <c r="A28" s="49">
        <f>LOGIC!A87</f>
        <v/>
      </c>
      <c r="B28" s="50">
        <f>LOGIC!B87</f>
        <v/>
      </c>
      <c r="C28" s="51">
        <f>LOGIC!C87</f>
        <v/>
      </c>
      <c r="D28" s="51">
        <f>LOGIC!D87</f>
        <v/>
      </c>
    </row>
    <row r="30" ht="28" customHeight="1">
      <c r="A30" s="19" t="inlineStr">
        <is>
          <t xml:space="preserve">  MILESTONE MONTHS</t>
        </is>
      </c>
      <c r="B30" s="20" t="n"/>
      <c r="C30" s="20" t="n"/>
      <c r="D30" s="20" t="n"/>
      <c r="E30" s="20" t="n"/>
    </row>
    <row r="31" ht="32" customHeight="1">
      <c r="A31" s="31" t="inlineStr">
        <is>
          <t>Month</t>
        </is>
      </c>
      <c r="B31" s="31" t="inlineStr">
        <is>
          <t>Balance</t>
        </is>
      </c>
      <c r="C31" s="31" t="inlineStr">
        <is>
          <t>% of Goal</t>
        </is>
      </c>
    </row>
    <row r="32">
      <c r="A32" s="49" t="inlineStr">
        <is>
          <t>Month 1</t>
        </is>
      </c>
      <c r="B32" s="50">
        <f>LOGIC!E20</f>
        <v/>
      </c>
      <c r="C32" s="52">
        <f>LOGIC!F20</f>
        <v/>
      </c>
    </row>
    <row r="33">
      <c r="A33" s="49" t="inlineStr">
        <is>
          <t>Month 6</t>
        </is>
      </c>
      <c r="B33" s="50">
        <f>LOGIC!E25</f>
        <v/>
      </c>
      <c r="C33" s="52">
        <f>LOGIC!F25</f>
        <v/>
      </c>
    </row>
    <row r="34">
      <c r="A34" s="49" t="inlineStr">
        <is>
          <t>Month 12</t>
        </is>
      </c>
      <c r="B34" s="50">
        <f>LOGIC!E31</f>
        <v/>
      </c>
      <c r="C34" s="52">
        <f>LOGIC!F31</f>
        <v/>
      </c>
    </row>
    <row r="35">
      <c r="A35" s="49" t="inlineStr">
        <is>
          <t>Month 18</t>
        </is>
      </c>
      <c r="B35" s="50">
        <f>LOGIC!E37</f>
        <v/>
      </c>
      <c r="C35" s="52">
        <f>LOGIC!F37</f>
        <v/>
      </c>
    </row>
    <row r="36">
      <c r="A36" s="49" t="inlineStr">
        <is>
          <t>Month 24</t>
        </is>
      </c>
      <c r="B36" s="50">
        <f>LOGIC!E43</f>
        <v/>
      </c>
      <c r="C36" s="52">
        <f>LOGIC!F43</f>
        <v/>
      </c>
    </row>
    <row r="37">
      <c r="A37" s="49" t="inlineStr">
        <is>
          <t>Month 36</t>
        </is>
      </c>
      <c r="B37" s="50">
        <f>LOGIC!E55</f>
        <v/>
      </c>
      <c r="C37" s="52">
        <f>LOGIC!F55</f>
        <v/>
      </c>
    </row>
    <row r="38">
      <c r="A38" s="49" t="inlineStr">
        <is>
          <t>Month 48</t>
        </is>
      </c>
      <c r="B38" s="50">
        <f>LOGIC!E67</f>
        <v/>
      </c>
      <c r="C38" s="52">
        <f>LOGIC!F67</f>
        <v/>
      </c>
    </row>
    <row r="39">
      <c r="A39" s="49" t="inlineStr">
        <is>
          <t>Month 60</t>
        </is>
      </c>
      <c r="B39" s="50">
        <f>LOGIC!E79</f>
        <v/>
      </c>
      <c r="C39" s="52">
        <f>LOGIC!F79</f>
        <v/>
      </c>
    </row>
    <row r="41" ht="24" customHeight="1">
      <c r="A41" s="53" t="inlineStr">
        <is>
          <t>RangeLead.com  |  Premium B2B Lead Data  |  Free Download — rangelead.com/free-tools</t>
        </is>
      </c>
    </row>
  </sheetData>
  <mergeCells count="8">
    <mergeCell ref="A30:E30"/>
    <mergeCell ref="A4:E4"/>
    <mergeCell ref="A2:E2"/>
    <mergeCell ref="A15:E15"/>
    <mergeCell ref="A10:E10"/>
    <mergeCell ref="A41:E41"/>
    <mergeCell ref="A1:E1"/>
    <mergeCell ref="A22:E22"/>
  </mergeCells>
  <conditionalFormatting sqref="B13">
    <cfRule type="cellIs" priority="1" operator="greaterThan" dxfId="0">
      <formula>0</formula>
    </cfRule>
    <cfRule type="cellIs" priority="2" operator="lessThan" dxfId="2">
      <formula>0</formula>
    </cfRule>
  </conditionalFormatting>
  <conditionalFormatting sqref="B20">
    <cfRule type="cellIs" priority="3" operator="equal" dxfId="0">
      <formula>"HIGH"</formula>
    </cfRule>
    <cfRule type="cellIs" priority="4" operator="equal" dxfId="3">
      <formula>"ON TRACK"</formula>
    </cfRule>
    <cfRule type="cellIs" priority="5" operator="equal" dxfId="1">
      <formula>"CLOSE"</formula>
    </cfRule>
    <cfRule type="cellIs" priority="6" operator="equal" dxfId="2">
      <formula>"UNLIKELY"</formula>
    </cfRule>
  </conditionalFormatting>
  <conditionalFormatting sqref="C32:C39">
    <cfRule type="cellIs" priority="7" operator="greaterThanOrEqual" dxfId="0">
      <formula>1.0</formula>
    </cfRule>
    <cfRule type="cellIs" priority="8" operator="between" dxfId="1">
      <formula>0.75</formula>
      <formula>0.999</formula>
    </cfRule>
    <cfRule type="cellIs" priority="9" operator="lessThan" dxfId="2">
      <formula>0.75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