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0.000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166" fontId="9" fillId="10" borderId="1" applyAlignment="1" pivotButton="0" quotePrefix="0" xfId="0">
      <alignment horizontal="center" vertical="center"/>
    </xf>
    <xf numFmtId="3" fontId="9" fillId="10" borderId="1" applyAlignment="1" pivotButton="0" quotePrefix="0" xfId="0">
      <alignment horizontal="center" vertical="center"/>
    </xf>
    <xf numFmtId="164" fontId="9" fillId="10" borderId="1" applyAlignment="1" pivotButton="0" quotePrefix="0" xfId="0">
      <alignment horizontal="center" vertical="center"/>
    </xf>
    <xf numFmtId="165" fontId="9" fillId="10" borderId="1" applyAlignment="1" pivotButton="0" quotePrefix="0" xfId="0">
      <alignment horizontal="center" vertical="center"/>
    </xf>
    <xf numFmtId="10" fontId="9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3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9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6" fillId="11" borderId="1" applyAlignment="1" pivotButton="0" quotePrefix="0" xfId="0">
      <alignment horizontal="left" vertical="center"/>
    </xf>
    <xf numFmtId="0" fontId="11" fillId="2" borderId="0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4" fontId="9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PERSONAL — INVESTMENT RETURN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Project compound growth of investments over time. Compare nominal vs inflation-adjusted returns, see year-by-year growth tables, and understand the power of compounding.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Initial investment amount</t>
        </is>
      </c>
    </row>
    <row r="9" ht="22" customHeight="1">
      <c r="A9" s="6" t="inlineStr">
        <is>
          <t xml:space="preserve">  • Monthly contribution</t>
        </is>
      </c>
    </row>
    <row r="10" ht="22" customHeight="1">
      <c r="A10" s="6" t="inlineStr">
        <is>
          <t xml:space="preserve">  • Expected annual return rate</t>
        </is>
      </c>
    </row>
    <row r="11" ht="22" customHeight="1">
      <c r="A11" s="6" t="inlineStr">
        <is>
          <t xml:space="preserve">  • Investment horizon (years)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Future value (nominal and inflation-adjusted)</t>
        </is>
      </c>
    </row>
    <row r="15" ht="22" customHeight="1">
      <c r="A15" s="6" t="inlineStr">
        <is>
          <t xml:space="preserve">  • Total contributions vs total growth</t>
        </is>
      </c>
    </row>
    <row r="16" ht="22" customHeight="1">
      <c r="A16" s="6" t="inlineStr">
        <is>
          <t xml:space="preserve">  • Year-by-year growth table (40 years)</t>
        </is>
      </c>
    </row>
    <row r="17" ht="22" customHeight="1">
      <c r="A17" s="6" t="inlineStr">
        <is>
          <t xml:space="preserve">  • Compound growth breakdown</t>
        </is>
      </c>
    </row>
    <row r="18" ht="22" customHeight="1">
      <c r="A18" s="6" t="inlineStr">
        <is>
          <t xml:space="preserve">  • Multiple return scenario comparison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Market Assumptions</t>
        </is>
      </c>
      <c r="B1" s="8" t="n"/>
      <c r="C1" s="8" t="n"/>
    </row>
    <row r="3" ht="26" customHeight="1">
      <c r="A3" s="9" t="inlineStr">
        <is>
          <t>Inflation Rate</t>
        </is>
      </c>
      <c r="B3" s="10" t="n">
        <v>0.03</v>
      </c>
      <c r="C3" s="11" t="inlineStr">
        <is>
          <t>For real (inflation-adjusted) returns</t>
        </is>
      </c>
    </row>
    <row r="4" ht="26" customHeight="1">
      <c r="A4" s="9" t="inlineStr">
        <is>
          <t>Capital Gains Tax Rate</t>
        </is>
      </c>
      <c r="B4" s="10" t="n">
        <v>0.15</v>
      </c>
      <c r="C4" s="11" t="inlineStr">
        <is>
          <t>Long-term capital gains estimate</t>
        </is>
      </c>
    </row>
    <row r="5" ht="26" customHeight="1">
      <c r="A5" s="9" t="inlineStr">
        <is>
          <t>Conservative Return</t>
        </is>
      </c>
      <c r="B5" s="10" t="n">
        <v>0.05</v>
      </c>
      <c r="C5" s="11" t="inlineStr">
        <is>
          <t>Bond-heavy portfolio estimate</t>
        </is>
      </c>
    </row>
    <row r="6" ht="26" customHeight="1">
      <c r="A6" s="9" t="inlineStr">
        <is>
          <t>Moderate Return</t>
        </is>
      </c>
      <c r="B6" s="10" t="n">
        <v>0.08</v>
      </c>
      <c r="C6" s="11" t="inlineStr">
        <is>
          <t>Balanced portfolio estimate</t>
        </is>
      </c>
    </row>
    <row r="7" ht="26" customHeight="1">
      <c r="A7" s="9" t="inlineStr">
        <is>
          <t>Aggressive Return</t>
        </is>
      </c>
      <c r="B7" s="10" t="n">
        <v>0.12</v>
      </c>
      <c r="C7" s="11" t="inlineStr">
        <is>
          <t>Equity-heavy portfolio estimate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2" t="inlineStr">
        <is>
          <t xml:space="preserve">  INVESTMENT INPUTS — Enter your data in yellow cells</t>
        </is>
      </c>
      <c r="B1" s="13" t="n"/>
      <c r="C1" s="13" t="n"/>
    </row>
    <row r="3" ht="28" customHeight="1">
      <c r="A3" s="14" t="inlineStr">
        <is>
          <t>Initial Investment ($)</t>
        </is>
      </c>
      <c r="B3" s="15" t="n">
        <v>10000</v>
      </c>
      <c r="C3" s="11" t="inlineStr">
        <is>
          <t>Lump sum to invest now</t>
        </is>
      </c>
    </row>
    <row r="4" ht="28" customHeight="1">
      <c r="A4" s="14" t="inlineStr">
        <is>
          <t>Monthly Contribution ($)</t>
        </is>
      </c>
      <c r="B4" s="15" t="n">
        <v>500</v>
      </c>
      <c r="C4" s="11" t="inlineStr">
        <is>
          <t>Recurring monthly investment</t>
        </is>
      </c>
    </row>
    <row r="5" ht="28" customHeight="1">
      <c r="A5" s="14" t="inlineStr">
        <is>
          <t>Expected Annual Return (%)</t>
        </is>
      </c>
      <c r="B5" s="16" t="n">
        <v>0.08</v>
      </c>
      <c r="C5" s="11" t="inlineStr">
        <is>
          <t>Average expected annual return</t>
        </is>
      </c>
    </row>
    <row r="6" ht="28" customHeight="1">
      <c r="A6" s="14" t="inlineStr">
        <is>
          <t>Investment Horizon (years)</t>
        </is>
      </c>
      <c r="B6" s="17" t="n">
        <v>30</v>
      </c>
      <c r="C6" s="11" t="inlineStr">
        <is>
          <t>How many years you will invest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7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8" t="inlineStr">
        <is>
          <t xml:space="preserve">  CALCULATIONS — All formulas, do NOT edit</t>
        </is>
      </c>
      <c r="B1" s="19" t="n"/>
      <c r="C1" s="19" t="n"/>
      <c r="D1" s="19" t="n"/>
      <c r="E1" s="19" t="n"/>
      <c r="F1" s="19" t="n"/>
      <c r="G1" s="19" t="n"/>
    </row>
    <row r="3" ht="28" customHeight="1">
      <c r="A3" s="20" t="inlineStr">
        <is>
          <t xml:space="preserve">  CORE PROJECTIONS</t>
        </is>
      </c>
      <c r="B3" s="21" t="n"/>
      <c r="C3" s="21" t="n"/>
      <c r="D3" s="21" t="n"/>
      <c r="E3" s="21" t="n"/>
      <c r="F3" s="21" t="n"/>
      <c r="G3" s="21" t="n"/>
    </row>
    <row r="5" ht="28" customHeight="1">
      <c r="A5" s="22" t="inlineStr">
        <is>
          <t>Monthly Return Rate</t>
        </is>
      </c>
      <c r="B5" s="23">
        <f>INPUT!B5/12</f>
        <v/>
      </c>
    </row>
    <row r="6" ht="28" customHeight="1">
      <c r="A6" s="22" t="inlineStr">
        <is>
          <t>Total Months</t>
        </is>
      </c>
      <c r="B6" s="24">
        <f>INPUT!B6*12</f>
        <v/>
      </c>
    </row>
    <row r="7" ht="28" customHeight="1">
      <c r="A7" s="22" t="inlineStr">
        <is>
          <t>FV of Initial Investment</t>
        </is>
      </c>
      <c r="B7" s="25">
        <f>INPUT!B3*(1+B5)^B6</f>
        <v/>
      </c>
    </row>
    <row r="8" ht="28" customHeight="1">
      <c r="A8" s="22" t="inlineStr">
        <is>
          <t>FV of Monthly Contributions</t>
        </is>
      </c>
      <c r="B8" s="25">
        <f>IFERROR(INPUT!B4*((1+B5)^B6-1)/B5,INPUT!B4*B6)</f>
        <v/>
      </c>
    </row>
    <row r="9" ht="28" customHeight="1">
      <c r="A9" s="22" t="inlineStr">
        <is>
          <t>Total Future Value (nominal)</t>
        </is>
      </c>
      <c r="B9" s="25">
        <f>B7+B8</f>
        <v/>
      </c>
    </row>
    <row r="10" ht="28" customHeight="1">
      <c r="A10" s="22" t="inlineStr">
        <is>
          <t>Total Contributions</t>
        </is>
      </c>
      <c r="B10" s="25">
        <f>INPUT!B3+INPUT!B4*B6</f>
        <v/>
      </c>
    </row>
    <row r="11" ht="28" customHeight="1">
      <c r="A11" s="22" t="inlineStr">
        <is>
          <t>Total Investment Growth</t>
        </is>
      </c>
      <c r="B11" s="25">
        <f>B9-B10</f>
        <v/>
      </c>
    </row>
    <row r="12" ht="28" customHeight="1">
      <c r="A12" s="22" t="inlineStr">
        <is>
          <t>Growth as % of Final Value</t>
        </is>
      </c>
      <c r="B12" s="26">
        <f>IFERROR(B11/B9,0)</f>
        <v/>
      </c>
    </row>
    <row r="13" ht="28" customHeight="1">
      <c r="A13" s="22" t="inlineStr">
        <is>
          <t>Return on Investment (ROI)</t>
        </is>
      </c>
      <c r="B13" s="26">
        <f>IFERROR(B11/B10,0)</f>
        <v/>
      </c>
    </row>
    <row r="15" ht="28" customHeight="1">
      <c r="A15" s="22" t="inlineStr">
        <is>
          <t>Real Return Rate</t>
        </is>
      </c>
      <c r="B15" s="27">
        <f>(1+INPUT!B5)/(1+CONFIG!B3)-1</f>
        <v/>
      </c>
    </row>
    <row r="16" ht="28" customHeight="1">
      <c r="A16" s="22" t="inlineStr">
        <is>
          <t>Inflation-Adjusted FV</t>
        </is>
      </c>
      <c r="B16" s="25">
        <f>B9/(1+CONFIG!B3)^INPUT!B6</f>
        <v/>
      </c>
    </row>
    <row r="17" ht="28" customHeight="1">
      <c r="A17" s="22" t="inlineStr">
        <is>
          <t>Purchasing Power Lost to Inflation</t>
        </is>
      </c>
      <c r="B17" s="25">
        <f>B9-B16</f>
        <v/>
      </c>
    </row>
    <row r="19" ht="28" customHeight="1">
      <c r="A19" s="22" t="inlineStr">
        <is>
          <t>Capital Gains (taxable)</t>
        </is>
      </c>
      <c r="B19" s="25">
        <f>B11</f>
        <v/>
      </c>
    </row>
    <row r="20" ht="28" customHeight="1">
      <c r="A20" s="22" t="inlineStr">
        <is>
          <t>Estimated Tax on Gains</t>
        </is>
      </c>
      <c r="B20" s="25">
        <f>B19*CONFIG!B4</f>
        <v/>
      </c>
    </row>
    <row r="21" ht="28" customHeight="1">
      <c r="A21" s="22" t="inlineStr">
        <is>
          <t>After-Tax Value</t>
        </is>
      </c>
      <c r="B21" s="25">
        <f>B9-B20</f>
        <v/>
      </c>
    </row>
    <row r="24" ht="28" customHeight="1">
      <c r="A24" s="28" t="inlineStr">
        <is>
          <t xml:space="preserve">  YEAR-BY-YEAR PROJECTION (40 Years)</t>
        </is>
      </c>
      <c r="B24" s="29" t="n"/>
      <c r="C24" s="29" t="n"/>
      <c r="D24" s="29" t="n"/>
      <c r="E24" s="29" t="n"/>
      <c r="F24" s="29" t="n"/>
      <c r="G24" s="29" t="n"/>
    </row>
    <row r="25" ht="32" customHeight="1">
      <c r="A25" s="30" t="inlineStr">
        <is>
          <t>Year</t>
        </is>
      </c>
      <c r="B25" s="30" t="inlineStr">
        <is>
          <t>Starting Value</t>
        </is>
      </c>
      <c r="C25" s="30" t="inlineStr">
        <is>
          <t>Contributions</t>
        </is>
      </c>
      <c r="D25" s="30" t="inlineStr">
        <is>
          <t>Growth</t>
        </is>
      </c>
      <c r="E25" s="30" t="inlineStr">
        <is>
          <t>Ending Value</t>
        </is>
      </c>
      <c r="F25" s="30" t="inlineStr">
        <is>
          <t>Inflation-Adj</t>
        </is>
      </c>
      <c r="G25" s="30" t="inlineStr">
        <is>
          <t>Growth %</t>
        </is>
      </c>
    </row>
    <row r="26">
      <c r="A26" s="31" t="n">
        <v>1</v>
      </c>
      <c r="B26" s="32">
        <f>INPUT!B3</f>
        <v/>
      </c>
      <c r="C26" s="32">
        <f>INPUT!B4*12</f>
        <v/>
      </c>
      <c r="D26" s="32">
        <f>IF(A26&lt;=INPUT!B6,(B26+C26)*INPUT!B5-C26*INPUT!B5/2,B26*INPUT!B5)</f>
        <v/>
      </c>
      <c r="E26" s="25">
        <f>IF(A26&lt;=INPUT!B6,B26+C26+D26,B26+D26)</f>
        <v/>
      </c>
      <c r="F26" s="32">
        <f>E26/(1+CONFIG!B3)^A26</f>
        <v/>
      </c>
      <c r="G26" s="33">
        <f>IFERROR((E26-INPUT!B3)/INPUT!B3,0)</f>
        <v/>
      </c>
    </row>
    <row r="27">
      <c r="A27" s="34" t="n">
        <v>2</v>
      </c>
      <c r="B27" s="35">
        <f>E26</f>
        <v/>
      </c>
      <c r="C27" s="35">
        <f>INPUT!B4*12</f>
        <v/>
      </c>
      <c r="D27" s="35">
        <f>IF(A27&lt;=INPUT!B6,(B27+C27)*INPUT!B5-C27*INPUT!B5/2,B27*INPUT!B5)</f>
        <v/>
      </c>
      <c r="E27" s="36">
        <f>IF(A27&lt;=INPUT!B6,B27+C27+D27,B27+D27)</f>
        <v/>
      </c>
      <c r="F27" s="35">
        <f>E27/(1+CONFIG!B3)^A27</f>
        <v/>
      </c>
      <c r="G27" s="37">
        <f>IFERROR((E27-E26)/E26,0)</f>
        <v/>
      </c>
    </row>
    <row r="28">
      <c r="A28" s="31" t="n">
        <v>3</v>
      </c>
      <c r="B28" s="32">
        <f>E27</f>
        <v/>
      </c>
      <c r="C28" s="32">
        <f>INPUT!B4*12</f>
        <v/>
      </c>
      <c r="D28" s="32">
        <f>IF(A28&lt;=INPUT!B6,(B28+C28)*INPUT!B5-C28*INPUT!B5/2,B28*INPUT!B5)</f>
        <v/>
      </c>
      <c r="E28" s="25">
        <f>IF(A28&lt;=INPUT!B6,B28+C28+D28,B28+D28)</f>
        <v/>
      </c>
      <c r="F28" s="32">
        <f>E28/(1+CONFIG!B3)^A28</f>
        <v/>
      </c>
      <c r="G28" s="33">
        <f>IFERROR((E28-E27)/E27,0)</f>
        <v/>
      </c>
    </row>
    <row r="29">
      <c r="A29" s="34" t="n">
        <v>4</v>
      </c>
      <c r="B29" s="35">
        <f>E28</f>
        <v/>
      </c>
      <c r="C29" s="35">
        <f>INPUT!B4*12</f>
        <v/>
      </c>
      <c r="D29" s="35">
        <f>IF(A29&lt;=INPUT!B6,(B29+C29)*INPUT!B5-C29*INPUT!B5/2,B29*INPUT!B5)</f>
        <v/>
      </c>
      <c r="E29" s="36">
        <f>IF(A29&lt;=INPUT!B6,B29+C29+D29,B29+D29)</f>
        <v/>
      </c>
      <c r="F29" s="35">
        <f>E29/(1+CONFIG!B3)^A29</f>
        <v/>
      </c>
      <c r="G29" s="37">
        <f>IFERROR((E29-E28)/E28,0)</f>
        <v/>
      </c>
    </row>
    <row r="30">
      <c r="A30" s="31" t="n">
        <v>5</v>
      </c>
      <c r="B30" s="32">
        <f>E29</f>
        <v/>
      </c>
      <c r="C30" s="32">
        <f>INPUT!B4*12</f>
        <v/>
      </c>
      <c r="D30" s="32">
        <f>IF(A30&lt;=INPUT!B6,(B30+C30)*INPUT!B5-C30*INPUT!B5/2,B30*INPUT!B5)</f>
        <v/>
      </c>
      <c r="E30" s="25">
        <f>IF(A30&lt;=INPUT!B6,B30+C30+D30,B30+D30)</f>
        <v/>
      </c>
      <c r="F30" s="32">
        <f>E30/(1+CONFIG!B3)^A30</f>
        <v/>
      </c>
      <c r="G30" s="33">
        <f>IFERROR((E30-E29)/E29,0)</f>
        <v/>
      </c>
    </row>
    <row r="31">
      <c r="A31" s="34" t="n">
        <v>6</v>
      </c>
      <c r="B31" s="35">
        <f>E30</f>
        <v/>
      </c>
      <c r="C31" s="35">
        <f>INPUT!B4*12</f>
        <v/>
      </c>
      <c r="D31" s="35">
        <f>IF(A31&lt;=INPUT!B6,(B31+C31)*INPUT!B5-C31*INPUT!B5/2,B31*INPUT!B5)</f>
        <v/>
      </c>
      <c r="E31" s="36">
        <f>IF(A31&lt;=INPUT!B6,B31+C31+D31,B31+D31)</f>
        <v/>
      </c>
      <c r="F31" s="35">
        <f>E31/(1+CONFIG!B3)^A31</f>
        <v/>
      </c>
      <c r="G31" s="37">
        <f>IFERROR((E31-E30)/E30,0)</f>
        <v/>
      </c>
    </row>
    <row r="32">
      <c r="A32" s="31" t="n">
        <v>7</v>
      </c>
      <c r="B32" s="32">
        <f>E31</f>
        <v/>
      </c>
      <c r="C32" s="32">
        <f>INPUT!B4*12</f>
        <v/>
      </c>
      <c r="D32" s="32">
        <f>IF(A32&lt;=INPUT!B6,(B32+C32)*INPUT!B5-C32*INPUT!B5/2,B32*INPUT!B5)</f>
        <v/>
      </c>
      <c r="E32" s="25">
        <f>IF(A32&lt;=INPUT!B6,B32+C32+D32,B32+D32)</f>
        <v/>
      </c>
      <c r="F32" s="32">
        <f>E32/(1+CONFIG!B3)^A32</f>
        <v/>
      </c>
      <c r="G32" s="33">
        <f>IFERROR((E32-E31)/E31,0)</f>
        <v/>
      </c>
    </row>
    <row r="33">
      <c r="A33" s="34" t="n">
        <v>8</v>
      </c>
      <c r="B33" s="35">
        <f>E32</f>
        <v/>
      </c>
      <c r="C33" s="35">
        <f>INPUT!B4*12</f>
        <v/>
      </c>
      <c r="D33" s="35">
        <f>IF(A33&lt;=INPUT!B6,(B33+C33)*INPUT!B5-C33*INPUT!B5/2,B33*INPUT!B5)</f>
        <v/>
      </c>
      <c r="E33" s="36">
        <f>IF(A33&lt;=INPUT!B6,B33+C33+D33,B33+D33)</f>
        <v/>
      </c>
      <c r="F33" s="35">
        <f>E33/(1+CONFIG!B3)^A33</f>
        <v/>
      </c>
      <c r="G33" s="37">
        <f>IFERROR((E33-E32)/E32,0)</f>
        <v/>
      </c>
    </row>
    <row r="34">
      <c r="A34" s="31" t="n">
        <v>9</v>
      </c>
      <c r="B34" s="32">
        <f>E33</f>
        <v/>
      </c>
      <c r="C34" s="32">
        <f>INPUT!B4*12</f>
        <v/>
      </c>
      <c r="D34" s="32">
        <f>IF(A34&lt;=INPUT!B6,(B34+C34)*INPUT!B5-C34*INPUT!B5/2,B34*INPUT!B5)</f>
        <v/>
      </c>
      <c r="E34" s="25">
        <f>IF(A34&lt;=INPUT!B6,B34+C34+D34,B34+D34)</f>
        <v/>
      </c>
      <c r="F34" s="32">
        <f>E34/(1+CONFIG!B3)^A34</f>
        <v/>
      </c>
      <c r="G34" s="33">
        <f>IFERROR((E34-E33)/E33,0)</f>
        <v/>
      </c>
    </row>
    <row r="35">
      <c r="A35" s="34" t="n">
        <v>10</v>
      </c>
      <c r="B35" s="35">
        <f>E34</f>
        <v/>
      </c>
      <c r="C35" s="35">
        <f>INPUT!B4*12</f>
        <v/>
      </c>
      <c r="D35" s="35">
        <f>IF(A35&lt;=INPUT!B6,(B35+C35)*INPUT!B5-C35*INPUT!B5/2,B35*INPUT!B5)</f>
        <v/>
      </c>
      <c r="E35" s="36">
        <f>IF(A35&lt;=INPUT!B6,B35+C35+D35,B35+D35)</f>
        <v/>
      </c>
      <c r="F35" s="35">
        <f>E35/(1+CONFIG!B3)^A35</f>
        <v/>
      </c>
      <c r="G35" s="37">
        <f>IFERROR((E35-E34)/E34,0)</f>
        <v/>
      </c>
    </row>
    <row r="36">
      <c r="A36" s="31" t="n">
        <v>11</v>
      </c>
      <c r="B36" s="32">
        <f>E35</f>
        <v/>
      </c>
      <c r="C36" s="32">
        <f>INPUT!B4*12</f>
        <v/>
      </c>
      <c r="D36" s="32">
        <f>IF(A36&lt;=INPUT!B6,(B36+C36)*INPUT!B5-C36*INPUT!B5/2,B36*INPUT!B5)</f>
        <v/>
      </c>
      <c r="E36" s="25">
        <f>IF(A36&lt;=INPUT!B6,B36+C36+D36,B36+D36)</f>
        <v/>
      </c>
      <c r="F36" s="32">
        <f>E36/(1+CONFIG!B3)^A36</f>
        <v/>
      </c>
      <c r="G36" s="33">
        <f>IFERROR((E36-E35)/E35,0)</f>
        <v/>
      </c>
    </row>
    <row r="37">
      <c r="A37" s="34" t="n">
        <v>12</v>
      </c>
      <c r="B37" s="35">
        <f>E36</f>
        <v/>
      </c>
      <c r="C37" s="35">
        <f>INPUT!B4*12</f>
        <v/>
      </c>
      <c r="D37" s="35">
        <f>IF(A37&lt;=INPUT!B6,(B37+C37)*INPUT!B5-C37*INPUT!B5/2,B37*INPUT!B5)</f>
        <v/>
      </c>
      <c r="E37" s="36">
        <f>IF(A37&lt;=INPUT!B6,B37+C37+D37,B37+D37)</f>
        <v/>
      </c>
      <c r="F37" s="35">
        <f>E37/(1+CONFIG!B3)^A37</f>
        <v/>
      </c>
      <c r="G37" s="37">
        <f>IFERROR((E37-E36)/E36,0)</f>
        <v/>
      </c>
    </row>
    <row r="38">
      <c r="A38" s="31" t="n">
        <v>13</v>
      </c>
      <c r="B38" s="32">
        <f>E37</f>
        <v/>
      </c>
      <c r="C38" s="32">
        <f>INPUT!B4*12</f>
        <v/>
      </c>
      <c r="D38" s="32">
        <f>IF(A38&lt;=INPUT!B6,(B38+C38)*INPUT!B5-C38*INPUT!B5/2,B38*INPUT!B5)</f>
        <v/>
      </c>
      <c r="E38" s="25">
        <f>IF(A38&lt;=INPUT!B6,B38+C38+D38,B38+D38)</f>
        <v/>
      </c>
      <c r="F38" s="32">
        <f>E38/(1+CONFIG!B3)^A38</f>
        <v/>
      </c>
      <c r="G38" s="33">
        <f>IFERROR((E38-E37)/E37,0)</f>
        <v/>
      </c>
    </row>
    <row r="39">
      <c r="A39" s="34" t="n">
        <v>14</v>
      </c>
      <c r="B39" s="35">
        <f>E38</f>
        <v/>
      </c>
      <c r="C39" s="35">
        <f>INPUT!B4*12</f>
        <v/>
      </c>
      <c r="D39" s="35">
        <f>IF(A39&lt;=INPUT!B6,(B39+C39)*INPUT!B5-C39*INPUT!B5/2,B39*INPUT!B5)</f>
        <v/>
      </c>
      <c r="E39" s="36">
        <f>IF(A39&lt;=INPUT!B6,B39+C39+D39,B39+D39)</f>
        <v/>
      </c>
      <c r="F39" s="35">
        <f>E39/(1+CONFIG!B3)^A39</f>
        <v/>
      </c>
      <c r="G39" s="37">
        <f>IFERROR((E39-E38)/E38,0)</f>
        <v/>
      </c>
    </row>
    <row r="40">
      <c r="A40" s="31" t="n">
        <v>15</v>
      </c>
      <c r="B40" s="32">
        <f>E39</f>
        <v/>
      </c>
      <c r="C40" s="32">
        <f>INPUT!B4*12</f>
        <v/>
      </c>
      <c r="D40" s="32">
        <f>IF(A40&lt;=INPUT!B6,(B40+C40)*INPUT!B5-C40*INPUT!B5/2,B40*INPUT!B5)</f>
        <v/>
      </c>
      <c r="E40" s="25">
        <f>IF(A40&lt;=INPUT!B6,B40+C40+D40,B40+D40)</f>
        <v/>
      </c>
      <c r="F40" s="32">
        <f>E40/(1+CONFIG!B3)^A40</f>
        <v/>
      </c>
      <c r="G40" s="33">
        <f>IFERROR((E40-E39)/E39,0)</f>
        <v/>
      </c>
    </row>
    <row r="41">
      <c r="A41" s="34" t="n">
        <v>16</v>
      </c>
      <c r="B41" s="35">
        <f>E40</f>
        <v/>
      </c>
      <c r="C41" s="35">
        <f>INPUT!B4*12</f>
        <v/>
      </c>
      <c r="D41" s="35">
        <f>IF(A41&lt;=INPUT!B6,(B41+C41)*INPUT!B5-C41*INPUT!B5/2,B41*INPUT!B5)</f>
        <v/>
      </c>
      <c r="E41" s="36">
        <f>IF(A41&lt;=INPUT!B6,B41+C41+D41,B41+D41)</f>
        <v/>
      </c>
      <c r="F41" s="35">
        <f>E41/(1+CONFIG!B3)^A41</f>
        <v/>
      </c>
      <c r="G41" s="37">
        <f>IFERROR((E41-E40)/E40,0)</f>
        <v/>
      </c>
    </row>
    <row r="42">
      <c r="A42" s="31" t="n">
        <v>17</v>
      </c>
      <c r="B42" s="32">
        <f>E41</f>
        <v/>
      </c>
      <c r="C42" s="32">
        <f>INPUT!B4*12</f>
        <v/>
      </c>
      <c r="D42" s="32">
        <f>IF(A42&lt;=INPUT!B6,(B42+C42)*INPUT!B5-C42*INPUT!B5/2,B42*INPUT!B5)</f>
        <v/>
      </c>
      <c r="E42" s="25">
        <f>IF(A42&lt;=INPUT!B6,B42+C42+D42,B42+D42)</f>
        <v/>
      </c>
      <c r="F42" s="32">
        <f>E42/(1+CONFIG!B3)^A42</f>
        <v/>
      </c>
      <c r="G42" s="33">
        <f>IFERROR((E42-E41)/E41,0)</f>
        <v/>
      </c>
    </row>
    <row r="43">
      <c r="A43" s="34" t="n">
        <v>18</v>
      </c>
      <c r="B43" s="35">
        <f>E42</f>
        <v/>
      </c>
      <c r="C43" s="35">
        <f>INPUT!B4*12</f>
        <v/>
      </c>
      <c r="D43" s="35">
        <f>IF(A43&lt;=INPUT!B6,(B43+C43)*INPUT!B5-C43*INPUT!B5/2,B43*INPUT!B5)</f>
        <v/>
      </c>
      <c r="E43" s="36">
        <f>IF(A43&lt;=INPUT!B6,B43+C43+D43,B43+D43)</f>
        <v/>
      </c>
      <c r="F43" s="35">
        <f>E43/(1+CONFIG!B3)^A43</f>
        <v/>
      </c>
      <c r="G43" s="37">
        <f>IFERROR((E43-E42)/E42,0)</f>
        <v/>
      </c>
    </row>
    <row r="44">
      <c r="A44" s="31" t="n">
        <v>19</v>
      </c>
      <c r="B44" s="32">
        <f>E43</f>
        <v/>
      </c>
      <c r="C44" s="32">
        <f>INPUT!B4*12</f>
        <v/>
      </c>
      <c r="D44" s="32">
        <f>IF(A44&lt;=INPUT!B6,(B44+C44)*INPUT!B5-C44*INPUT!B5/2,B44*INPUT!B5)</f>
        <v/>
      </c>
      <c r="E44" s="25">
        <f>IF(A44&lt;=INPUT!B6,B44+C44+D44,B44+D44)</f>
        <v/>
      </c>
      <c r="F44" s="32">
        <f>E44/(1+CONFIG!B3)^A44</f>
        <v/>
      </c>
      <c r="G44" s="33">
        <f>IFERROR((E44-E43)/E43,0)</f>
        <v/>
      </c>
    </row>
    <row r="45">
      <c r="A45" s="34" t="n">
        <v>20</v>
      </c>
      <c r="B45" s="35">
        <f>E44</f>
        <v/>
      </c>
      <c r="C45" s="35">
        <f>INPUT!B4*12</f>
        <v/>
      </c>
      <c r="D45" s="35">
        <f>IF(A45&lt;=INPUT!B6,(B45+C45)*INPUT!B5-C45*INPUT!B5/2,B45*INPUT!B5)</f>
        <v/>
      </c>
      <c r="E45" s="36">
        <f>IF(A45&lt;=INPUT!B6,B45+C45+D45,B45+D45)</f>
        <v/>
      </c>
      <c r="F45" s="35">
        <f>E45/(1+CONFIG!B3)^A45</f>
        <v/>
      </c>
      <c r="G45" s="37">
        <f>IFERROR((E45-E44)/E44,0)</f>
        <v/>
      </c>
    </row>
    <row r="46">
      <c r="A46" s="31" t="n">
        <v>21</v>
      </c>
      <c r="B46" s="32">
        <f>E45</f>
        <v/>
      </c>
      <c r="C46" s="32">
        <f>INPUT!B4*12</f>
        <v/>
      </c>
      <c r="D46" s="32">
        <f>IF(A46&lt;=INPUT!B6,(B46+C46)*INPUT!B5-C46*INPUT!B5/2,B46*INPUT!B5)</f>
        <v/>
      </c>
      <c r="E46" s="25">
        <f>IF(A46&lt;=INPUT!B6,B46+C46+D46,B46+D46)</f>
        <v/>
      </c>
      <c r="F46" s="32">
        <f>E46/(1+CONFIG!B3)^A46</f>
        <v/>
      </c>
      <c r="G46" s="33">
        <f>IFERROR((E46-E45)/E45,0)</f>
        <v/>
      </c>
    </row>
    <row r="47">
      <c r="A47" s="34" t="n">
        <v>22</v>
      </c>
      <c r="B47" s="35">
        <f>E46</f>
        <v/>
      </c>
      <c r="C47" s="35">
        <f>INPUT!B4*12</f>
        <v/>
      </c>
      <c r="D47" s="35">
        <f>IF(A47&lt;=INPUT!B6,(B47+C47)*INPUT!B5-C47*INPUT!B5/2,B47*INPUT!B5)</f>
        <v/>
      </c>
      <c r="E47" s="36">
        <f>IF(A47&lt;=INPUT!B6,B47+C47+D47,B47+D47)</f>
        <v/>
      </c>
      <c r="F47" s="35">
        <f>E47/(1+CONFIG!B3)^A47</f>
        <v/>
      </c>
      <c r="G47" s="37">
        <f>IFERROR((E47-E46)/E46,0)</f>
        <v/>
      </c>
    </row>
    <row r="48">
      <c r="A48" s="31" t="n">
        <v>23</v>
      </c>
      <c r="B48" s="32">
        <f>E47</f>
        <v/>
      </c>
      <c r="C48" s="32">
        <f>INPUT!B4*12</f>
        <v/>
      </c>
      <c r="D48" s="32">
        <f>IF(A48&lt;=INPUT!B6,(B48+C48)*INPUT!B5-C48*INPUT!B5/2,B48*INPUT!B5)</f>
        <v/>
      </c>
      <c r="E48" s="25">
        <f>IF(A48&lt;=INPUT!B6,B48+C48+D48,B48+D48)</f>
        <v/>
      </c>
      <c r="F48" s="32">
        <f>E48/(1+CONFIG!B3)^A48</f>
        <v/>
      </c>
      <c r="G48" s="33">
        <f>IFERROR((E48-E47)/E47,0)</f>
        <v/>
      </c>
    </row>
    <row r="49">
      <c r="A49" s="34" t="n">
        <v>24</v>
      </c>
      <c r="B49" s="35">
        <f>E48</f>
        <v/>
      </c>
      <c r="C49" s="35">
        <f>INPUT!B4*12</f>
        <v/>
      </c>
      <c r="D49" s="35">
        <f>IF(A49&lt;=INPUT!B6,(B49+C49)*INPUT!B5-C49*INPUT!B5/2,B49*INPUT!B5)</f>
        <v/>
      </c>
      <c r="E49" s="36">
        <f>IF(A49&lt;=INPUT!B6,B49+C49+D49,B49+D49)</f>
        <v/>
      </c>
      <c r="F49" s="35">
        <f>E49/(1+CONFIG!B3)^A49</f>
        <v/>
      </c>
      <c r="G49" s="37">
        <f>IFERROR((E49-E48)/E48,0)</f>
        <v/>
      </c>
    </row>
    <row r="50">
      <c r="A50" s="31" t="n">
        <v>25</v>
      </c>
      <c r="B50" s="32">
        <f>E49</f>
        <v/>
      </c>
      <c r="C50" s="32">
        <f>INPUT!B4*12</f>
        <v/>
      </c>
      <c r="D50" s="32">
        <f>IF(A50&lt;=INPUT!B6,(B50+C50)*INPUT!B5-C50*INPUT!B5/2,B50*INPUT!B5)</f>
        <v/>
      </c>
      <c r="E50" s="25">
        <f>IF(A50&lt;=INPUT!B6,B50+C50+D50,B50+D50)</f>
        <v/>
      </c>
      <c r="F50" s="32">
        <f>E50/(1+CONFIG!B3)^A50</f>
        <v/>
      </c>
      <c r="G50" s="33">
        <f>IFERROR((E50-E49)/E49,0)</f>
        <v/>
      </c>
    </row>
    <row r="51">
      <c r="A51" s="34" t="n">
        <v>26</v>
      </c>
      <c r="B51" s="35">
        <f>E50</f>
        <v/>
      </c>
      <c r="C51" s="35">
        <f>INPUT!B4*12</f>
        <v/>
      </c>
      <c r="D51" s="35">
        <f>IF(A51&lt;=INPUT!B6,(B51+C51)*INPUT!B5-C51*INPUT!B5/2,B51*INPUT!B5)</f>
        <v/>
      </c>
      <c r="E51" s="36">
        <f>IF(A51&lt;=INPUT!B6,B51+C51+D51,B51+D51)</f>
        <v/>
      </c>
      <c r="F51" s="35">
        <f>E51/(1+CONFIG!B3)^A51</f>
        <v/>
      </c>
      <c r="G51" s="37">
        <f>IFERROR((E51-E50)/E50,0)</f>
        <v/>
      </c>
    </row>
    <row r="52">
      <c r="A52" s="31" t="n">
        <v>27</v>
      </c>
      <c r="B52" s="32">
        <f>E51</f>
        <v/>
      </c>
      <c r="C52" s="32">
        <f>INPUT!B4*12</f>
        <v/>
      </c>
      <c r="D52" s="32">
        <f>IF(A52&lt;=INPUT!B6,(B52+C52)*INPUT!B5-C52*INPUT!B5/2,B52*INPUT!B5)</f>
        <v/>
      </c>
      <c r="E52" s="25">
        <f>IF(A52&lt;=INPUT!B6,B52+C52+D52,B52+D52)</f>
        <v/>
      </c>
      <c r="F52" s="32">
        <f>E52/(1+CONFIG!B3)^A52</f>
        <v/>
      </c>
      <c r="G52" s="33">
        <f>IFERROR((E52-E51)/E51,0)</f>
        <v/>
      </c>
    </row>
    <row r="53">
      <c r="A53" s="34" t="n">
        <v>28</v>
      </c>
      <c r="B53" s="35">
        <f>E52</f>
        <v/>
      </c>
      <c r="C53" s="35">
        <f>INPUT!B4*12</f>
        <v/>
      </c>
      <c r="D53" s="35">
        <f>IF(A53&lt;=INPUT!B6,(B53+C53)*INPUT!B5-C53*INPUT!B5/2,B53*INPUT!B5)</f>
        <v/>
      </c>
      <c r="E53" s="36">
        <f>IF(A53&lt;=INPUT!B6,B53+C53+D53,B53+D53)</f>
        <v/>
      </c>
      <c r="F53" s="35">
        <f>E53/(1+CONFIG!B3)^A53</f>
        <v/>
      </c>
      <c r="G53" s="37">
        <f>IFERROR((E53-E52)/E52,0)</f>
        <v/>
      </c>
    </row>
    <row r="54">
      <c r="A54" s="31" t="n">
        <v>29</v>
      </c>
      <c r="B54" s="32">
        <f>E53</f>
        <v/>
      </c>
      <c r="C54" s="32">
        <f>INPUT!B4*12</f>
        <v/>
      </c>
      <c r="D54" s="32">
        <f>IF(A54&lt;=INPUT!B6,(B54+C54)*INPUT!B5-C54*INPUT!B5/2,B54*INPUT!B5)</f>
        <v/>
      </c>
      <c r="E54" s="25">
        <f>IF(A54&lt;=INPUT!B6,B54+C54+D54,B54+D54)</f>
        <v/>
      </c>
      <c r="F54" s="32">
        <f>E54/(1+CONFIG!B3)^A54</f>
        <v/>
      </c>
      <c r="G54" s="33">
        <f>IFERROR((E54-E53)/E53,0)</f>
        <v/>
      </c>
    </row>
    <row r="55">
      <c r="A55" s="34" t="n">
        <v>30</v>
      </c>
      <c r="B55" s="35">
        <f>E54</f>
        <v/>
      </c>
      <c r="C55" s="35">
        <f>INPUT!B4*12</f>
        <v/>
      </c>
      <c r="D55" s="35">
        <f>IF(A55&lt;=INPUT!B6,(B55+C55)*INPUT!B5-C55*INPUT!B5/2,B55*INPUT!B5)</f>
        <v/>
      </c>
      <c r="E55" s="36">
        <f>IF(A55&lt;=INPUT!B6,B55+C55+D55,B55+D55)</f>
        <v/>
      </c>
      <c r="F55" s="35">
        <f>E55/(1+CONFIG!B3)^A55</f>
        <v/>
      </c>
      <c r="G55" s="37">
        <f>IFERROR((E55-E54)/E54,0)</f>
        <v/>
      </c>
    </row>
    <row r="56">
      <c r="A56" s="31" t="n">
        <v>31</v>
      </c>
      <c r="B56" s="32">
        <f>E55</f>
        <v/>
      </c>
      <c r="C56" s="32">
        <f>INPUT!B4*12</f>
        <v/>
      </c>
      <c r="D56" s="32">
        <f>IF(A56&lt;=INPUT!B6,(B56+C56)*INPUT!B5-C56*INPUT!B5/2,B56*INPUT!B5)</f>
        <v/>
      </c>
      <c r="E56" s="25">
        <f>IF(A56&lt;=INPUT!B6,B56+C56+D56,B56+D56)</f>
        <v/>
      </c>
      <c r="F56" s="32">
        <f>E56/(1+CONFIG!B3)^A56</f>
        <v/>
      </c>
      <c r="G56" s="33">
        <f>IFERROR((E56-E55)/E55,0)</f>
        <v/>
      </c>
    </row>
    <row r="57">
      <c r="A57" s="34" t="n">
        <v>32</v>
      </c>
      <c r="B57" s="35">
        <f>E56</f>
        <v/>
      </c>
      <c r="C57" s="35">
        <f>INPUT!B4*12</f>
        <v/>
      </c>
      <c r="D57" s="35">
        <f>IF(A57&lt;=INPUT!B6,(B57+C57)*INPUT!B5-C57*INPUT!B5/2,B57*INPUT!B5)</f>
        <v/>
      </c>
      <c r="E57" s="36">
        <f>IF(A57&lt;=INPUT!B6,B57+C57+D57,B57+D57)</f>
        <v/>
      </c>
      <c r="F57" s="35">
        <f>E57/(1+CONFIG!B3)^A57</f>
        <v/>
      </c>
      <c r="G57" s="37">
        <f>IFERROR((E57-E56)/E56,0)</f>
        <v/>
      </c>
    </row>
    <row r="58">
      <c r="A58" s="31" t="n">
        <v>33</v>
      </c>
      <c r="B58" s="32">
        <f>E57</f>
        <v/>
      </c>
      <c r="C58" s="32">
        <f>INPUT!B4*12</f>
        <v/>
      </c>
      <c r="D58" s="32">
        <f>IF(A58&lt;=INPUT!B6,(B58+C58)*INPUT!B5-C58*INPUT!B5/2,B58*INPUT!B5)</f>
        <v/>
      </c>
      <c r="E58" s="25">
        <f>IF(A58&lt;=INPUT!B6,B58+C58+D58,B58+D58)</f>
        <v/>
      </c>
      <c r="F58" s="32">
        <f>E58/(1+CONFIG!B3)^A58</f>
        <v/>
      </c>
      <c r="G58" s="33">
        <f>IFERROR((E58-E57)/E57,0)</f>
        <v/>
      </c>
    </row>
    <row r="59">
      <c r="A59" s="34" t="n">
        <v>34</v>
      </c>
      <c r="B59" s="35">
        <f>E58</f>
        <v/>
      </c>
      <c r="C59" s="35">
        <f>INPUT!B4*12</f>
        <v/>
      </c>
      <c r="D59" s="35">
        <f>IF(A59&lt;=INPUT!B6,(B59+C59)*INPUT!B5-C59*INPUT!B5/2,B59*INPUT!B5)</f>
        <v/>
      </c>
      <c r="E59" s="36">
        <f>IF(A59&lt;=INPUT!B6,B59+C59+D59,B59+D59)</f>
        <v/>
      </c>
      <c r="F59" s="35">
        <f>E59/(1+CONFIG!B3)^A59</f>
        <v/>
      </c>
      <c r="G59" s="37">
        <f>IFERROR((E59-E58)/E58,0)</f>
        <v/>
      </c>
    </row>
    <row r="60">
      <c r="A60" s="31" t="n">
        <v>35</v>
      </c>
      <c r="B60" s="32">
        <f>E59</f>
        <v/>
      </c>
      <c r="C60" s="32">
        <f>INPUT!B4*12</f>
        <v/>
      </c>
      <c r="D60" s="32">
        <f>IF(A60&lt;=INPUT!B6,(B60+C60)*INPUT!B5-C60*INPUT!B5/2,B60*INPUT!B5)</f>
        <v/>
      </c>
      <c r="E60" s="25">
        <f>IF(A60&lt;=INPUT!B6,B60+C60+D60,B60+D60)</f>
        <v/>
      </c>
      <c r="F60" s="32">
        <f>E60/(1+CONFIG!B3)^A60</f>
        <v/>
      </c>
      <c r="G60" s="33">
        <f>IFERROR((E60-E59)/E59,0)</f>
        <v/>
      </c>
    </row>
    <row r="61">
      <c r="A61" s="34" t="n">
        <v>36</v>
      </c>
      <c r="B61" s="35">
        <f>E60</f>
        <v/>
      </c>
      <c r="C61" s="35">
        <f>INPUT!B4*12</f>
        <v/>
      </c>
      <c r="D61" s="35">
        <f>IF(A61&lt;=INPUT!B6,(B61+C61)*INPUT!B5-C61*INPUT!B5/2,B61*INPUT!B5)</f>
        <v/>
      </c>
      <c r="E61" s="36">
        <f>IF(A61&lt;=INPUT!B6,B61+C61+D61,B61+D61)</f>
        <v/>
      </c>
      <c r="F61" s="35">
        <f>E61/(1+CONFIG!B3)^A61</f>
        <v/>
      </c>
      <c r="G61" s="37">
        <f>IFERROR((E61-E60)/E60,0)</f>
        <v/>
      </c>
    </row>
    <row r="62">
      <c r="A62" s="31" t="n">
        <v>37</v>
      </c>
      <c r="B62" s="32">
        <f>E61</f>
        <v/>
      </c>
      <c r="C62" s="32">
        <f>INPUT!B4*12</f>
        <v/>
      </c>
      <c r="D62" s="32">
        <f>IF(A62&lt;=INPUT!B6,(B62+C62)*INPUT!B5-C62*INPUT!B5/2,B62*INPUT!B5)</f>
        <v/>
      </c>
      <c r="E62" s="25">
        <f>IF(A62&lt;=INPUT!B6,B62+C62+D62,B62+D62)</f>
        <v/>
      </c>
      <c r="F62" s="32">
        <f>E62/(1+CONFIG!B3)^A62</f>
        <v/>
      </c>
      <c r="G62" s="33">
        <f>IFERROR((E62-E61)/E61,0)</f>
        <v/>
      </c>
    </row>
    <row r="63">
      <c r="A63" s="34" t="n">
        <v>38</v>
      </c>
      <c r="B63" s="35">
        <f>E62</f>
        <v/>
      </c>
      <c r="C63" s="35">
        <f>INPUT!B4*12</f>
        <v/>
      </c>
      <c r="D63" s="35">
        <f>IF(A63&lt;=INPUT!B6,(B63+C63)*INPUT!B5-C63*INPUT!B5/2,B63*INPUT!B5)</f>
        <v/>
      </c>
      <c r="E63" s="36">
        <f>IF(A63&lt;=INPUT!B6,B63+C63+D63,B63+D63)</f>
        <v/>
      </c>
      <c r="F63" s="35">
        <f>E63/(1+CONFIG!B3)^A63</f>
        <v/>
      </c>
      <c r="G63" s="37">
        <f>IFERROR((E63-E62)/E62,0)</f>
        <v/>
      </c>
    </row>
    <row r="64">
      <c r="A64" s="31" t="n">
        <v>39</v>
      </c>
      <c r="B64" s="32">
        <f>E63</f>
        <v/>
      </c>
      <c r="C64" s="32">
        <f>INPUT!B4*12</f>
        <v/>
      </c>
      <c r="D64" s="32">
        <f>IF(A64&lt;=INPUT!B6,(B64+C64)*INPUT!B5-C64*INPUT!B5/2,B64*INPUT!B5)</f>
        <v/>
      </c>
      <c r="E64" s="25">
        <f>IF(A64&lt;=INPUT!B6,B64+C64+D64,B64+D64)</f>
        <v/>
      </c>
      <c r="F64" s="32">
        <f>E64/(1+CONFIG!B3)^A64</f>
        <v/>
      </c>
      <c r="G64" s="33">
        <f>IFERROR((E64-E63)/E63,0)</f>
        <v/>
      </c>
    </row>
    <row r="65">
      <c r="A65" s="34" t="n">
        <v>40</v>
      </c>
      <c r="B65" s="35">
        <f>E64</f>
        <v/>
      </c>
      <c r="C65" s="35">
        <f>INPUT!B4*12</f>
        <v/>
      </c>
      <c r="D65" s="35">
        <f>IF(A65&lt;=INPUT!B6,(B65+C65)*INPUT!B5-C65*INPUT!B5/2,B65*INPUT!B5)</f>
        <v/>
      </c>
      <c r="E65" s="36">
        <f>IF(A65&lt;=INPUT!B6,B65+C65+D65,B65+D65)</f>
        <v/>
      </c>
      <c r="F65" s="35">
        <f>E65/(1+CONFIG!B3)^A65</f>
        <v/>
      </c>
      <c r="G65" s="37">
        <f>IFERROR((E65-E64)/E64,0)</f>
        <v/>
      </c>
    </row>
    <row r="67" ht="28" customHeight="1">
      <c r="A67" s="38" t="inlineStr">
        <is>
          <t xml:space="preserve">  RETURN SCENARIO COMPARISON</t>
        </is>
      </c>
      <c r="B67" s="39" t="n"/>
      <c r="C67" s="39" t="n"/>
      <c r="D67" s="39" t="n"/>
      <c r="E67" s="39" t="n"/>
      <c r="F67" s="39" t="n"/>
      <c r="G67" s="39" t="n"/>
    </row>
    <row r="68" ht="32" customHeight="1">
      <c r="A68" s="30" t="inlineStr">
        <is>
          <t>Scenario</t>
        </is>
      </c>
      <c r="B68" s="30" t="inlineStr">
        <is>
          <t>Annual Return</t>
        </is>
      </c>
      <c r="C68" s="30" t="inlineStr">
        <is>
          <t>Future Value</t>
        </is>
      </c>
      <c r="D68" s="30" t="inlineStr">
        <is>
          <t>Total Growth</t>
        </is>
      </c>
      <c r="E68" s="30" t="inlineStr">
        <is>
          <t>Inflation-Adj</t>
        </is>
      </c>
    </row>
    <row r="69">
      <c r="A69" s="22" t="inlineStr">
        <is>
          <t>Conservative</t>
        </is>
      </c>
      <c r="B69" s="33">
        <f>CONFIG!B5</f>
        <v/>
      </c>
      <c r="C69" s="25">
        <f>INPUT!B3*(1+CONFIG!B5/12)^(INPUT!B6*12)+IFERROR(INPUT!B4*((1+CONFIG!B5/12)^(INPUT!B6*12)-1)/(CONFIG!B5/12),INPUT!B4*INPUT!B6*12)</f>
        <v/>
      </c>
      <c r="D69" s="32">
        <f>C69-$B$10</f>
        <v/>
      </c>
      <c r="E69" s="32">
        <f>C69/(1+CONFIG!B3)^INPUT!B6</f>
        <v/>
      </c>
    </row>
    <row r="70">
      <c r="A70" s="40" t="inlineStr">
        <is>
          <t>Moderate</t>
        </is>
      </c>
      <c r="B70" s="37">
        <f>CONFIG!B6</f>
        <v/>
      </c>
      <c r="C70" s="36">
        <f>INPUT!B3*(1+CONFIG!B6/12)^(INPUT!B6*12)+IFERROR(INPUT!B4*((1+CONFIG!B6/12)^(INPUT!B6*12)-1)/(CONFIG!B6/12),INPUT!B4*INPUT!B6*12)</f>
        <v/>
      </c>
      <c r="D70" s="35">
        <f>C70-$B$10</f>
        <v/>
      </c>
      <c r="E70" s="35">
        <f>C70/(1+CONFIG!B3)^INPUT!B6</f>
        <v/>
      </c>
    </row>
    <row r="71">
      <c r="A71" s="22" t="inlineStr">
        <is>
          <t>Aggressive</t>
        </is>
      </c>
      <c r="B71" s="33">
        <f>CONFIG!B7</f>
        <v/>
      </c>
      <c r="C71" s="25">
        <f>INPUT!B3*(1+CONFIG!B7/12)^(INPUT!B6*12)+IFERROR(INPUT!B4*((1+CONFIG!B7/12)^(INPUT!B6*12)-1)/(CONFIG!B7/12),INPUT!B4*INPUT!B6*12)</f>
        <v/>
      </c>
      <c r="D71" s="32">
        <f>C71-$B$10</f>
        <v/>
      </c>
      <c r="E71" s="32">
        <f>C71/(1+CONFIG!B3)^INPUT!B6</f>
        <v/>
      </c>
    </row>
    <row r="72">
      <c r="A72" s="40" t="inlineStr">
        <is>
          <t>Your Rate</t>
        </is>
      </c>
      <c r="B72" s="37">
        <f>INPUT!B5</f>
        <v/>
      </c>
      <c r="C72" s="36">
        <f>INPUT!B3*(1+INPUT!B5/12)^(INPUT!B6*12)+IFERROR(INPUT!B4*((1+INPUT!B5/12)^(INPUT!B6*12)-1)/(INPUT!B5/12),INPUT!B4*INPUT!B6*12)</f>
        <v/>
      </c>
      <c r="D72" s="35">
        <f>C72-$B$10</f>
        <v/>
      </c>
      <c r="E72" s="35">
        <f>C72/(1+CONFIG!B3)^INPUT!B6</f>
        <v/>
      </c>
    </row>
  </sheetData>
  <mergeCells count="4">
    <mergeCell ref="A67:G67"/>
    <mergeCell ref="A3:G3"/>
    <mergeCell ref="A24:G24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6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1" t="inlineStr">
        <is>
          <t>INVESTMENT RETURN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0" t="inlineStr">
        <is>
          <t xml:space="preserve">  INVESTMENT SUMMARY</t>
        </is>
      </c>
      <c r="B4" s="21" t="n"/>
      <c r="C4" s="21" t="n"/>
      <c r="D4" s="21" t="n"/>
      <c r="E4" s="21" t="n"/>
    </row>
    <row r="5" ht="32" customHeight="1">
      <c r="A5" s="14" t="inlineStr">
        <is>
          <t>Initial Investment</t>
        </is>
      </c>
      <c r="B5" s="42">
        <f>INPUT!B3</f>
        <v/>
      </c>
    </row>
    <row r="6" ht="32" customHeight="1">
      <c r="A6" s="14" t="inlineStr">
        <is>
          <t>Monthly Contribution</t>
        </is>
      </c>
      <c r="B6" s="42">
        <f>INPUT!B4</f>
        <v/>
      </c>
    </row>
    <row r="7" ht="32" customHeight="1">
      <c r="A7" s="14" t="inlineStr">
        <is>
          <t>Expected Annual Return</t>
        </is>
      </c>
      <c r="B7" s="43">
        <f>INPUT!B5</f>
        <v/>
      </c>
    </row>
    <row r="8" ht="32" customHeight="1">
      <c r="A8" s="14" t="inlineStr">
        <is>
          <t>Time Horizon</t>
        </is>
      </c>
      <c r="B8" s="44">
        <f>INPUT!B6&amp;" years"</f>
        <v/>
      </c>
    </row>
    <row r="10" ht="28" customHeight="1">
      <c r="A10" s="12" t="inlineStr">
        <is>
          <t xml:space="preserve">  GROWTH RESULTS</t>
        </is>
      </c>
      <c r="B10" s="13" t="n"/>
      <c r="C10" s="13" t="n"/>
      <c r="D10" s="13" t="n"/>
      <c r="E10" s="13" t="n"/>
    </row>
    <row r="11" ht="32" customHeight="1">
      <c r="A11" s="14" t="inlineStr">
        <is>
          <t>Total Future Value</t>
        </is>
      </c>
      <c r="B11" s="45">
        <f>LOGIC!B9</f>
        <v/>
      </c>
    </row>
    <row r="12" ht="32" customHeight="1">
      <c r="A12" s="14" t="inlineStr">
        <is>
          <t>Total Contributions</t>
        </is>
      </c>
      <c r="B12" s="42">
        <f>LOGIC!B10</f>
        <v/>
      </c>
    </row>
    <row r="13" ht="32" customHeight="1">
      <c r="A13" s="14" t="inlineStr">
        <is>
          <t>Total Growth (compound)</t>
        </is>
      </c>
      <c r="B13" s="42">
        <f>LOGIC!B11</f>
        <v/>
      </c>
    </row>
    <row r="14" ht="32" customHeight="1">
      <c r="A14" s="14" t="inlineStr">
        <is>
          <t>Growth % of Final Value</t>
        </is>
      </c>
      <c r="B14" s="43">
        <f>LOGIC!B12</f>
        <v/>
      </c>
    </row>
    <row r="15" ht="32" customHeight="1">
      <c r="A15" s="14" t="inlineStr">
        <is>
          <t>Total ROI</t>
        </is>
      </c>
      <c r="B15" s="43">
        <f>LOGIC!B13</f>
        <v/>
      </c>
    </row>
    <row r="17" ht="28" customHeight="1">
      <c r="A17" s="18" t="inlineStr">
        <is>
          <t xml:space="preserve">  INFLATION &amp; TAX IMPACT</t>
        </is>
      </c>
      <c r="B17" s="19" t="n"/>
      <c r="C17" s="19" t="n"/>
      <c r="D17" s="19" t="n"/>
      <c r="E17" s="19" t="n"/>
    </row>
    <row r="18" ht="32" customHeight="1">
      <c r="A18" s="14" t="inlineStr">
        <is>
          <t>Inflation-Adjusted Value</t>
        </is>
      </c>
      <c r="B18" s="42">
        <f>LOGIC!B16</f>
        <v/>
      </c>
    </row>
    <row r="19" ht="32" customHeight="1">
      <c r="A19" s="14" t="inlineStr">
        <is>
          <t>Purchasing Power Lost</t>
        </is>
      </c>
      <c r="B19" s="42">
        <f>LOGIC!B17</f>
        <v/>
      </c>
    </row>
    <row r="20" ht="32" customHeight="1">
      <c r="A20" s="14" t="inlineStr">
        <is>
          <t>Estimated Tax on Gains</t>
        </is>
      </c>
      <c r="B20" s="42">
        <f>LOGIC!B20</f>
        <v/>
      </c>
    </row>
    <row r="21" ht="32" customHeight="1">
      <c r="A21" s="14" t="inlineStr">
        <is>
          <t>After-Tax Value</t>
        </is>
      </c>
      <c r="B21" s="42">
        <f>LOGIC!B21</f>
        <v/>
      </c>
    </row>
    <row r="23" ht="28" customHeight="1">
      <c r="A23" s="28" t="inlineStr">
        <is>
          <t xml:space="preserve">  SCENARIO COMPARISON</t>
        </is>
      </c>
      <c r="B23" s="29" t="n"/>
      <c r="C23" s="29" t="n"/>
      <c r="D23" s="29" t="n"/>
      <c r="E23" s="29" t="n"/>
    </row>
    <row r="24" ht="32" customHeight="1">
      <c r="A24" s="30" t="inlineStr">
        <is>
          <t>Scenario</t>
        </is>
      </c>
      <c r="B24" s="30" t="inlineStr">
        <is>
          <t>Return</t>
        </is>
      </c>
      <c r="C24" s="30" t="inlineStr">
        <is>
          <t>Future Value</t>
        </is>
      </c>
      <c r="D24" s="30" t="inlineStr">
        <is>
          <t>Growth</t>
        </is>
      </c>
      <c r="E24" s="30" t="inlineStr">
        <is>
          <t>Inflation-Adj</t>
        </is>
      </c>
    </row>
    <row r="25">
      <c r="A25" s="14">
        <f>LOGIC!A69</f>
        <v/>
      </c>
      <c r="B25" s="46">
        <f>LOGIC!B69</f>
        <v/>
      </c>
      <c r="C25" s="47">
        <f>LOGIC!C69</f>
        <v/>
      </c>
      <c r="D25" s="48">
        <f>LOGIC!D69</f>
        <v/>
      </c>
      <c r="E25" s="48">
        <f>LOGIC!E69</f>
        <v/>
      </c>
    </row>
    <row r="26">
      <c r="A26" s="14">
        <f>LOGIC!A70</f>
        <v/>
      </c>
      <c r="B26" s="46">
        <f>LOGIC!B70</f>
        <v/>
      </c>
      <c r="C26" s="47">
        <f>LOGIC!C70</f>
        <v/>
      </c>
      <c r="D26" s="48">
        <f>LOGIC!D70</f>
        <v/>
      </c>
      <c r="E26" s="48">
        <f>LOGIC!E70</f>
        <v/>
      </c>
    </row>
    <row r="27">
      <c r="A27" s="14">
        <f>LOGIC!A71</f>
        <v/>
      </c>
      <c r="B27" s="46">
        <f>LOGIC!B71</f>
        <v/>
      </c>
      <c r="C27" s="47">
        <f>LOGIC!C71</f>
        <v/>
      </c>
      <c r="D27" s="48">
        <f>LOGIC!D71</f>
        <v/>
      </c>
      <c r="E27" s="48">
        <f>LOGIC!E71</f>
        <v/>
      </c>
    </row>
    <row r="28">
      <c r="A28" s="14">
        <f>LOGIC!A72</f>
        <v/>
      </c>
      <c r="B28" s="46">
        <f>LOGIC!B72</f>
        <v/>
      </c>
      <c r="C28" s="47">
        <f>LOGIC!C72</f>
        <v/>
      </c>
      <c r="D28" s="48">
        <f>LOGIC!D72</f>
        <v/>
      </c>
      <c r="E28" s="48">
        <f>LOGIC!E72</f>
        <v/>
      </c>
    </row>
    <row r="30" ht="28" customHeight="1">
      <c r="A30" s="38" t="inlineStr">
        <is>
          <t xml:space="preserve">  GROWTH MILESTONES</t>
        </is>
      </c>
      <c r="B30" s="39" t="n"/>
      <c r="C30" s="39" t="n"/>
      <c r="D30" s="39" t="n"/>
      <c r="E30" s="39" t="n"/>
    </row>
    <row r="31" ht="32" customHeight="1">
      <c r="A31" s="30" t="inlineStr">
        <is>
          <t>Year</t>
        </is>
      </c>
      <c r="B31" s="30" t="inlineStr">
        <is>
          <t>Portfolio Value</t>
        </is>
      </c>
      <c r="C31" s="30" t="inlineStr">
        <is>
          <t>Inflation-Adjusted</t>
        </is>
      </c>
      <c r="D31" s="30" t="inlineStr">
        <is>
          <t>Growth %</t>
        </is>
      </c>
    </row>
    <row r="32">
      <c r="A32" s="49" t="inlineStr">
        <is>
          <t>Year 1</t>
        </is>
      </c>
      <c r="B32" s="47">
        <f>LOGIC!E26</f>
        <v/>
      </c>
      <c r="C32" s="48">
        <f>LOGIC!F26</f>
        <v/>
      </c>
      <c r="D32" s="46">
        <f>LOGIC!G26</f>
        <v/>
      </c>
    </row>
    <row r="33">
      <c r="A33" s="49" t="inlineStr">
        <is>
          <t>Year 5</t>
        </is>
      </c>
      <c r="B33" s="47">
        <f>LOGIC!E30</f>
        <v/>
      </c>
      <c r="C33" s="48">
        <f>LOGIC!F30</f>
        <v/>
      </c>
      <c r="D33" s="46">
        <f>LOGIC!G30</f>
        <v/>
      </c>
    </row>
    <row r="34">
      <c r="A34" s="49" t="inlineStr">
        <is>
          <t>Year 10</t>
        </is>
      </c>
      <c r="B34" s="47">
        <f>LOGIC!E35</f>
        <v/>
      </c>
      <c r="C34" s="48">
        <f>LOGIC!F35</f>
        <v/>
      </c>
      <c r="D34" s="46">
        <f>LOGIC!G35</f>
        <v/>
      </c>
    </row>
    <row r="35">
      <c r="A35" s="49" t="inlineStr">
        <is>
          <t>Year 15</t>
        </is>
      </c>
      <c r="B35" s="47">
        <f>LOGIC!E40</f>
        <v/>
      </c>
      <c r="C35" s="48">
        <f>LOGIC!F40</f>
        <v/>
      </c>
      <c r="D35" s="46">
        <f>LOGIC!G40</f>
        <v/>
      </c>
    </row>
    <row r="36">
      <c r="A36" s="49" t="inlineStr">
        <is>
          <t>Year 20</t>
        </is>
      </c>
      <c r="B36" s="47">
        <f>LOGIC!E45</f>
        <v/>
      </c>
      <c r="C36" s="48">
        <f>LOGIC!F45</f>
        <v/>
      </c>
      <c r="D36" s="46">
        <f>LOGIC!G45</f>
        <v/>
      </c>
    </row>
    <row r="37">
      <c r="A37" s="49" t="inlineStr">
        <is>
          <t>Year 25</t>
        </is>
      </c>
      <c r="B37" s="47">
        <f>LOGIC!E50</f>
        <v/>
      </c>
      <c r="C37" s="48">
        <f>LOGIC!F50</f>
        <v/>
      </c>
      <c r="D37" s="46">
        <f>LOGIC!G50</f>
        <v/>
      </c>
    </row>
    <row r="38">
      <c r="A38" s="49" t="inlineStr">
        <is>
          <t>Year 30</t>
        </is>
      </c>
      <c r="B38" s="47">
        <f>LOGIC!E55</f>
        <v/>
      </c>
      <c r="C38" s="48">
        <f>LOGIC!F55</f>
        <v/>
      </c>
      <c r="D38" s="46">
        <f>LOGIC!G55</f>
        <v/>
      </c>
    </row>
    <row r="39">
      <c r="A39" s="49" t="inlineStr">
        <is>
          <t>Year 35</t>
        </is>
      </c>
      <c r="B39" s="47">
        <f>LOGIC!E60</f>
        <v/>
      </c>
      <c r="C39" s="48">
        <f>LOGIC!F60</f>
        <v/>
      </c>
      <c r="D39" s="46">
        <f>LOGIC!G60</f>
        <v/>
      </c>
    </row>
    <row r="40">
      <c r="A40" s="49" t="inlineStr">
        <is>
          <t>Year 40</t>
        </is>
      </c>
      <c r="B40" s="47">
        <f>LOGIC!E65</f>
        <v/>
      </c>
      <c r="C40" s="48">
        <f>LOGIC!F65</f>
        <v/>
      </c>
      <c r="D40" s="46">
        <f>LOGIC!G65</f>
        <v/>
      </c>
    </row>
    <row r="42" ht="24" customHeight="1">
      <c r="A42" s="50" t="inlineStr">
        <is>
          <t>RangeLead.com  |  Premium B2B Lead Data  |  Free Download — rangelead.com/free-tools</t>
        </is>
      </c>
    </row>
  </sheetData>
  <mergeCells count="8">
    <mergeCell ref="A30:E30"/>
    <mergeCell ref="A4:E4"/>
    <mergeCell ref="A2:E2"/>
    <mergeCell ref="A10:E10"/>
    <mergeCell ref="A42:E42"/>
    <mergeCell ref="A1:E1"/>
    <mergeCell ref="A23:E23"/>
    <mergeCell ref="A17:E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