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0.0"/>
    <numFmt numFmtId="165" formatCode="&quot;$&quot;#,##0"/>
    <numFmt numFmtId="166" formatCode="0.0%"/>
    <numFmt numFmtId="167" formatCode="#,##0.0"/>
    <numFmt numFmtId="168" formatCode="&quot;$&quot;#,##0.00"/>
    <numFmt numFmtId="169" formatCode="0.000"/>
    <numFmt numFmtId="170" formatCode="0.0 &quot;/100&quot;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1" fontId="7" fillId="5" borderId="1" applyAlignment="1" pivotButton="0" quotePrefix="0" xfId="0">
      <alignment horizontal="center" vertical="center"/>
    </xf>
    <xf numFmtId="164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10" borderId="1" applyAlignment="1" pivotButton="0" quotePrefix="0" xfId="0">
      <alignment horizontal="left" vertical="center"/>
    </xf>
    <xf numFmtId="165" fontId="7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167" fontId="7" fillId="10" borderId="1" applyAlignment="1" pivotButton="0" quotePrefix="0" xfId="0">
      <alignment horizontal="center" vertical="center"/>
    </xf>
    <xf numFmtId="168" fontId="7" fillId="10" borderId="1" applyAlignment="1" pivotButton="0" quotePrefix="0" xfId="0">
      <alignment horizontal="center" vertical="center"/>
    </xf>
    <xf numFmtId="2" fontId="7" fillId="10" borderId="1" applyAlignment="1" pivotButton="0" quotePrefix="0" xfId="0">
      <alignment horizontal="center" vertical="center"/>
    </xf>
    <xf numFmtId="169" fontId="10" fillId="10" borderId="1" applyAlignment="1" pivotButton="0" quotePrefix="0" xfId="0">
      <alignment horizontal="center" vertical="center"/>
    </xf>
    <xf numFmtId="0" fontId="6" fillId="10" borderId="1" applyAlignment="1" pivotButton="0" quotePrefix="0" xfId="0">
      <alignment horizontal="left" vertical="center"/>
    </xf>
    <xf numFmtId="165" fontId="10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10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2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165" fontId="12" fillId="12" borderId="1" applyAlignment="1" pivotButton="0" quotePrefix="0" xfId="0">
      <alignment horizontal="center" vertical="center"/>
    </xf>
    <xf numFmtId="1" fontId="12" fillId="12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3" fontId="12" fillId="12" borderId="1" applyAlignment="1" pivotButton="0" quotePrefix="0" xfId="0">
      <alignment horizontal="center" vertical="center"/>
    </xf>
    <xf numFmtId="164" fontId="12" fillId="12" borderId="1" applyAlignment="1" pivotButton="0" quotePrefix="0" xfId="0">
      <alignment horizontal="center" vertical="center"/>
    </xf>
    <xf numFmtId="0" fontId="12" fillId="12" borderId="1" applyAlignment="1" pivotButton="0" quotePrefix="0" xfId="0">
      <alignment horizontal="center" vertical="center"/>
    </xf>
    <xf numFmtId="166" fontId="12" fillId="12" borderId="1" applyAlignment="1" pivotButton="0" quotePrefix="0" xfId="0">
      <alignment horizontal="center" vertical="center"/>
    </xf>
    <xf numFmtId="2" fontId="12" fillId="12" borderId="1" applyAlignment="1" pivotButton="0" quotePrefix="0" xfId="0">
      <alignment horizontal="center" vertical="center"/>
    </xf>
    <xf numFmtId="170" fontId="13" fillId="12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169" fontId="10" fillId="11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INCOME DIVERSIFICATION PLANNER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76" customHeight="1">
      <c r="A5" s="6" t="inlineStr">
        <is>
          <t>Analyze your income streams for concentration risk and diversification. Uses the Herfindahl-Hirschman Index (HHI) to measure dependency on any single source. Ranks streams by growth potential and passive income ratio.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Income stream name</t>
        </is>
      </c>
    </row>
    <row r="9" ht="22" customHeight="1">
      <c r="A9" s="6" t="inlineStr">
        <is>
          <t xml:space="preserve">  • Monthly amount</t>
        </is>
      </c>
    </row>
    <row r="10" ht="22" customHeight="1">
      <c r="A10" s="6" t="inlineStr">
        <is>
          <t xml:space="preserve">  • Hours per month invested</t>
        </is>
      </c>
    </row>
    <row r="11" ht="22" customHeight="1">
      <c r="A11" s="6" t="inlineStr">
        <is>
          <t xml:space="preserve">  • Stability rating (1-5, where 5 = most stable)</t>
        </is>
      </c>
    </row>
    <row r="12" ht="22" customHeight="1">
      <c r="A12" s="6" t="inlineStr">
        <is>
          <t xml:space="preserve">  • Type: Active or Passive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Herfindahl Index (HHI) — concentration risk</t>
        </is>
      </c>
    </row>
    <row r="16" ht="22" customHeight="1">
      <c r="A16" s="6" t="inlineStr">
        <is>
          <t xml:space="preserve">  • Diversification score (0-100)</t>
        </is>
      </c>
    </row>
    <row r="17" ht="22" customHeight="1">
      <c r="A17" s="6" t="inlineStr">
        <is>
          <t xml:space="preserve">  • Passive income ratio</t>
        </is>
      </c>
    </row>
    <row r="18" ht="22" customHeight="1">
      <c r="A18" s="6" t="inlineStr">
        <is>
          <t xml:space="preserve">  • Income per hour ranking</t>
        </is>
      </c>
    </row>
    <row r="19" ht="22" customHeight="1">
      <c r="A19" s="6" t="inlineStr">
        <is>
          <t xml:space="preserve">  • Stability-weighted income analysis</t>
        </is>
      </c>
    </row>
    <row r="20" ht="22" customHeight="1">
      <c r="A20" s="6" t="inlineStr">
        <is>
          <t xml:space="preserve">  • Growth priority ranking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5:B15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1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Diversification Thresholds</t>
        </is>
      </c>
      <c r="B1" s="8" t="n"/>
      <c r="C1" s="8" t="n"/>
    </row>
    <row r="3" ht="26" customHeight="1">
      <c r="A3" s="9" t="inlineStr">
        <is>
          <t>HHI Low Risk Threshold</t>
        </is>
      </c>
      <c r="B3" s="10" t="n">
        <v>1500</v>
      </c>
      <c r="C3" s="11" t="inlineStr">
        <is>
          <t>Below = well diversified</t>
        </is>
      </c>
    </row>
    <row r="4" ht="26" customHeight="1">
      <c r="A4" s="9" t="inlineStr">
        <is>
          <t>HHI Moderate Risk Threshold</t>
        </is>
      </c>
      <c r="B4" s="10" t="n">
        <v>2500</v>
      </c>
      <c r="C4" s="11" t="inlineStr">
        <is>
          <t>Below = moderate concentration</t>
        </is>
      </c>
    </row>
    <row r="5" ht="26" customHeight="1">
      <c r="A5" s="9" t="inlineStr">
        <is>
          <t>Ideal Passive Ratio</t>
        </is>
      </c>
      <c r="B5" s="12" t="n">
        <v>0.3</v>
      </c>
      <c r="C5" s="11" t="inlineStr">
        <is>
          <t>Target passive income %</t>
        </is>
      </c>
    </row>
    <row r="6" ht="26" customHeight="1">
      <c r="A6" s="9" t="inlineStr">
        <is>
          <t>Ideal Min Streams</t>
        </is>
      </c>
      <c r="B6" s="13" t="n">
        <v>4</v>
      </c>
      <c r="C6" s="11" t="inlineStr">
        <is>
          <t>Recommended minimum streams</t>
        </is>
      </c>
    </row>
    <row r="7" ht="26" customHeight="1">
      <c r="A7" s="9" t="inlineStr">
        <is>
          <t>Max Single Source %</t>
        </is>
      </c>
      <c r="B7" s="12" t="n">
        <v>0.4</v>
      </c>
      <c r="C7" s="11" t="inlineStr">
        <is>
          <t>Max recommended from one source</t>
        </is>
      </c>
    </row>
    <row r="9" ht="26" customHeight="1">
      <c r="A9" s="9" t="inlineStr">
        <is>
          <t>Stability Weight</t>
        </is>
      </c>
      <c r="B9" s="14" t="n">
        <v>0.3</v>
      </c>
      <c r="C9" s="11" t="inlineStr">
        <is>
          <t>Weight for stability in ranking</t>
        </is>
      </c>
    </row>
    <row r="10" ht="26" customHeight="1">
      <c r="A10" s="9" t="inlineStr">
        <is>
          <t>Income Weight</t>
        </is>
      </c>
      <c r="B10" s="14" t="n">
        <v>0.4</v>
      </c>
      <c r="C10" s="11" t="inlineStr">
        <is>
          <t>Weight for income in ranking</t>
        </is>
      </c>
    </row>
    <row r="11" ht="26" customHeight="1">
      <c r="A11" s="9" t="inlineStr">
        <is>
          <t>Efficiency Weight</t>
        </is>
      </c>
      <c r="B11" s="14" t="n">
        <v>0.3</v>
      </c>
      <c r="C11" s="11" t="inlineStr">
        <is>
          <t>Weight for $/hour in ranking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E23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5" t="inlineStr">
        <is>
          <t xml:space="preserve">  INCOME STREAMS — Enter your data in yellow cells</t>
        </is>
      </c>
      <c r="B1" s="16" t="n"/>
      <c r="C1" s="16" t="n"/>
      <c r="D1" s="16" t="n"/>
      <c r="E1" s="16" t="n"/>
    </row>
    <row r="3" ht="32" customHeight="1">
      <c r="A3" s="17" t="inlineStr">
        <is>
          <t>Income Stream</t>
        </is>
      </c>
      <c r="B3" s="17" t="inlineStr">
        <is>
          <t>Monthly Amount</t>
        </is>
      </c>
      <c r="C3" s="17" t="inlineStr">
        <is>
          <t>Hours/Month</t>
        </is>
      </c>
      <c r="D3" s="17" t="inlineStr">
        <is>
          <t>Stability (1-5)</t>
        </is>
      </c>
      <c r="E3" s="17" t="inlineStr">
        <is>
          <t>Passive? (Y/N)</t>
        </is>
      </c>
    </row>
    <row r="4">
      <c r="A4" s="18" t="inlineStr">
        <is>
          <t>Full-Time Job</t>
        </is>
      </c>
      <c r="B4" s="18" t="n">
        <v>5000</v>
      </c>
      <c r="C4" s="18" t="n">
        <v>160</v>
      </c>
      <c r="D4" s="18" t="n">
        <v>4</v>
      </c>
      <c r="E4" s="18" t="inlineStr">
        <is>
          <t>N</t>
        </is>
      </c>
    </row>
    <row r="5">
      <c r="A5" s="19" t="inlineStr">
        <is>
          <t>Freelance Consulting</t>
        </is>
      </c>
      <c r="B5" s="19" t="n">
        <v>1500</v>
      </c>
      <c r="C5" s="19" t="n">
        <v>20</v>
      </c>
      <c r="D5" s="19" t="n">
        <v>2</v>
      </c>
      <c r="E5" s="19" t="inlineStr">
        <is>
          <t>N</t>
        </is>
      </c>
    </row>
    <row r="6">
      <c r="A6" s="18" t="inlineStr">
        <is>
          <t>Rental Income</t>
        </is>
      </c>
      <c r="B6" s="18" t="n">
        <v>1200</v>
      </c>
      <c r="C6" s="18" t="n">
        <v>5</v>
      </c>
      <c r="D6" s="18" t="n">
        <v>4</v>
      </c>
      <c r="E6" s="18" t="inlineStr">
        <is>
          <t>Y</t>
        </is>
      </c>
    </row>
    <row r="7">
      <c r="A7" s="19" t="inlineStr">
        <is>
          <t>Online Course Sales</t>
        </is>
      </c>
      <c r="B7" s="19" t="n">
        <v>800</v>
      </c>
      <c r="C7" s="19" t="n">
        <v>2</v>
      </c>
      <c r="D7" s="19" t="n">
        <v>3</v>
      </c>
      <c r="E7" s="19" t="inlineStr">
        <is>
          <t>Y</t>
        </is>
      </c>
    </row>
    <row r="8">
      <c r="A8" s="18" t="inlineStr">
        <is>
          <t>Stock Dividends</t>
        </is>
      </c>
      <c r="B8" s="18" t="n">
        <v>300</v>
      </c>
      <c r="C8" s="18" t="n">
        <v>0.5</v>
      </c>
      <c r="D8" s="18" t="n">
        <v>3</v>
      </c>
      <c r="E8" s="18" t="inlineStr">
        <is>
          <t>Y</t>
        </is>
      </c>
    </row>
    <row r="9">
      <c r="A9" s="19" t="inlineStr">
        <is>
          <t>Side Project</t>
        </is>
      </c>
      <c r="B9" s="19" t="n">
        <v>400</v>
      </c>
      <c r="C9" s="19" t="n">
        <v>15</v>
      </c>
      <c r="D9" s="19" t="n">
        <v>1</v>
      </c>
      <c r="E9" s="19" t="inlineStr">
        <is>
          <t>N</t>
        </is>
      </c>
    </row>
    <row r="10">
      <c r="A10" s="18" t="n"/>
      <c r="B10" s="18" t="n"/>
      <c r="C10" s="18" t="n"/>
      <c r="D10" s="18" t="n"/>
      <c r="E10" s="18" t="n"/>
    </row>
    <row r="11">
      <c r="A11" s="19" t="n"/>
      <c r="B11" s="19" t="n"/>
      <c r="C11" s="19" t="n"/>
      <c r="D11" s="19" t="n"/>
      <c r="E11" s="19" t="n"/>
    </row>
    <row r="12">
      <c r="A12" s="18" t="n"/>
      <c r="B12" s="18" t="n"/>
      <c r="C12" s="18" t="n"/>
      <c r="D12" s="18" t="n"/>
      <c r="E12" s="18" t="n"/>
    </row>
    <row r="13">
      <c r="A13" s="19" t="n"/>
      <c r="B13" s="19" t="n"/>
      <c r="C13" s="19" t="n"/>
      <c r="D13" s="19" t="n"/>
      <c r="E13" s="19" t="n"/>
    </row>
    <row r="14">
      <c r="A14" s="18" t="n"/>
      <c r="B14" s="18" t="n"/>
      <c r="C14" s="18" t="n"/>
      <c r="D14" s="18" t="n"/>
      <c r="E14" s="18" t="n"/>
    </row>
    <row r="15">
      <c r="A15" s="19" t="n"/>
      <c r="B15" s="19" t="n"/>
      <c r="C15" s="19" t="n"/>
      <c r="D15" s="19" t="n"/>
      <c r="E15" s="19" t="n"/>
    </row>
    <row r="16">
      <c r="A16" s="18" t="n"/>
      <c r="B16" s="18" t="n"/>
      <c r="C16" s="18" t="n"/>
      <c r="D16" s="18" t="n"/>
      <c r="E16" s="18" t="n"/>
    </row>
    <row r="17">
      <c r="A17" s="19" t="n"/>
      <c r="B17" s="19" t="n"/>
      <c r="C17" s="19" t="n"/>
      <c r="D17" s="19" t="n"/>
      <c r="E17" s="19" t="n"/>
    </row>
    <row r="18">
      <c r="A18" s="18" t="n"/>
      <c r="B18" s="18" t="n"/>
      <c r="C18" s="18" t="n"/>
      <c r="D18" s="18" t="n"/>
      <c r="E18" s="18" t="n"/>
    </row>
    <row r="19">
      <c r="A19" s="19" t="n"/>
      <c r="B19" s="19" t="n"/>
      <c r="C19" s="19" t="n"/>
      <c r="D19" s="19" t="n"/>
      <c r="E19" s="19" t="n"/>
    </row>
    <row r="20">
      <c r="A20" s="18" t="n"/>
      <c r="B20" s="18" t="n"/>
      <c r="C20" s="18" t="n"/>
      <c r="D20" s="18" t="n"/>
      <c r="E20" s="18" t="n"/>
    </row>
    <row r="21">
      <c r="A21" s="19" t="n"/>
      <c r="B21" s="19" t="n"/>
      <c r="C21" s="19" t="n"/>
      <c r="D21" s="19" t="n"/>
      <c r="E21" s="19" t="n"/>
    </row>
    <row r="22">
      <c r="A22" s="18" t="n"/>
      <c r="B22" s="18" t="n"/>
      <c r="C22" s="18" t="n"/>
      <c r="D22" s="18" t="n"/>
      <c r="E22" s="18" t="n"/>
    </row>
    <row r="23">
      <c r="A23" s="19" t="n"/>
      <c r="B23" s="19" t="n"/>
      <c r="C23" s="19" t="n"/>
      <c r="D23" s="19" t="n"/>
      <c r="E23" s="19" t="n"/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G50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0" t="inlineStr">
        <is>
          <t xml:space="preserve">  CALCULATIONS — All formulas, do NOT edit</t>
        </is>
      </c>
      <c r="B1" s="21" t="n"/>
      <c r="C1" s="21" t="n"/>
      <c r="D1" s="21" t="n"/>
      <c r="E1" s="21" t="n"/>
      <c r="F1" s="21" t="n"/>
      <c r="G1" s="21" t="n"/>
    </row>
    <row r="3" ht="28" customHeight="1">
      <c r="A3" s="22" t="inlineStr">
        <is>
          <t xml:space="preserve">  PER-STREAM ANALYSIS</t>
        </is>
      </c>
      <c r="B3" s="23" t="n"/>
      <c r="C3" s="23" t="n"/>
      <c r="D3" s="23" t="n"/>
      <c r="E3" s="23" t="n"/>
      <c r="F3" s="23" t="n"/>
      <c r="G3" s="23" t="n"/>
    </row>
    <row r="4" ht="32" customHeight="1">
      <c r="A4" s="17" t="inlineStr">
        <is>
          <t>Income Stream</t>
        </is>
      </c>
      <c r="B4" s="17" t="inlineStr">
        <is>
          <t>Amount</t>
        </is>
      </c>
      <c r="C4" s="17" t="inlineStr">
        <is>
          <t>% of Total</t>
        </is>
      </c>
      <c r="D4" s="17" t="inlineStr">
        <is>
          <t>Share Squared</t>
        </is>
      </c>
      <c r="E4" s="17" t="inlineStr">
        <is>
          <t>$/Hour</t>
        </is>
      </c>
      <c r="F4" s="17" t="inlineStr">
        <is>
          <t>Stability Score</t>
        </is>
      </c>
      <c r="G4" s="17" t="inlineStr">
        <is>
          <t>Weighted Rank</t>
        </is>
      </c>
    </row>
    <row r="5">
      <c r="A5" s="24">
        <f>INPUT!A4</f>
        <v/>
      </c>
      <c r="B5" s="25">
        <f>INPUT!B4</f>
        <v/>
      </c>
      <c r="C5" s="26">
        <f>IF(B5=0,0,B5/B$30)</f>
        <v/>
      </c>
      <c r="D5" s="27">
        <f>IF(C5=0,0,(C5*100)^2)</f>
        <v/>
      </c>
      <c r="E5" s="28">
        <f>IF(INPUT!C4&gt;0,B5/INPUT!C4,0)</f>
        <v/>
      </c>
      <c r="F5" s="29">
        <f>IF(INPUT!D4="",0,INPUT!D4/5)</f>
        <v/>
      </c>
      <c r="G5" s="30">
        <f>IF(B5=0,0,CONFIG!B10*(B5/MAX(B$5:B$24))+CONFIG!B11*(IF(E5=0,0,E5/MAX(E$5:E$24)))+CONFIG!B9*F5)</f>
        <v/>
      </c>
    </row>
    <row r="6">
      <c r="A6" s="24">
        <f>INPUT!A5</f>
        <v/>
      </c>
      <c r="B6" s="25">
        <f>INPUT!B5</f>
        <v/>
      </c>
      <c r="C6" s="26">
        <f>IF(B6=0,0,B6/B$30)</f>
        <v/>
      </c>
      <c r="D6" s="27">
        <f>IF(C6=0,0,(C6*100)^2)</f>
        <v/>
      </c>
      <c r="E6" s="28">
        <f>IF(INPUT!C5&gt;0,B6/INPUT!C5,0)</f>
        <v/>
      </c>
      <c r="F6" s="29">
        <f>IF(INPUT!D5="",0,INPUT!D5/5)</f>
        <v/>
      </c>
      <c r="G6" s="30">
        <f>IF(B6=0,0,CONFIG!B10*(B6/MAX(B$5:B$24))+CONFIG!B11*(IF(E6=0,0,E6/MAX(E$5:E$24)))+CONFIG!B9*F6)</f>
        <v/>
      </c>
    </row>
    <row r="7">
      <c r="A7" s="24">
        <f>INPUT!A6</f>
        <v/>
      </c>
      <c r="B7" s="25">
        <f>INPUT!B6</f>
        <v/>
      </c>
      <c r="C7" s="26">
        <f>IF(B7=0,0,B7/B$30)</f>
        <v/>
      </c>
      <c r="D7" s="27">
        <f>IF(C7=0,0,(C7*100)^2)</f>
        <v/>
      </c>
      <c r="E7" s="28">
        <f>IF(INPUT!C6&gt;0,B7/INPUT!C6,0)</f>
        <v/>
      </c>
      <c r="F7" s="29">
        <f>IF(INPUT!D6="",0,INPUT!D6/5)</f>
        <v/>
      </c>
      <c r="G7" s="30">
        <f>IF(B7=0,0,CONFIG!B10*(B7/MAX(B$5:B$24))+CONFIG!B11*(IF(E7=0,0,E7/MAX(E$5:E$24)))+CONFIG!B9*F7)</f>
        <v/>
      </c>
    </row>
    <row r="8">
      <c r="A8" s="24">
        <f>INPUT!A7</f>
        <v/>
      </c>
      <c r="B8" s="25">
        <f>INPUT!B7</f>
        <v/>
      </c>
      <c r="C8" s="26">
        <f>IF(B8=0,0,B8/B$30)</f>
        <v/>
      </c>
      <c r="D8" s="27">
        <f>IF(C8=0,0,(C8*100)^2)</f>
        <v/>
      </c>
      <c r="E8" s="28">
        <f>IF(INPUT!C7&gt;0,B8/INPUT!C7,0)</f>
        <v/>
      </c>
      <c r="F8" s="29">
        <f>IF(INPUT!D7="",0,INPUT!D7/5)</f>
        <v/>
      </c>
      <c r="G8" s="30">
        <f>IF(B8=0,0,CONFIG!B10*(B8/MAX(B$5:B$24))+CONFIG!B11*(IF(E8=0,0,E8/MAX(E$5:E$24)))+CONFIG!B9*F8)</f>
        <v/>
      </c>
    </row>
    <row r="9">
      <c r="A9" s="24">
        <f>INPUT!A8</f>
        <v/>
      </c>
      <c r="B9" s="25">
        <f>INPUT!B8</f>
        <v/>
      </c>
      <c r="C9" s="26">
        <f>IF(B9=0,0,B9/B$30)</f>
        <v/>
      </c>
      <c r="D9" s="27">
        <f>IF(C9=0,0,(C9*100)^2)</f>
        <v/>
      </c>
      <c r="E9" s="28">
        <f>IF(INPUT!C8&gt;0,B9/INPUT!C8,0)</f>
        <v/>
      </c>
      <c r="F9" s="29">
        <f>IF(INPUT!D8="",0,INPUT!D8/5)</f>
        <v/>
      </c>
      <c r="G9" s="30">
        <f>IF(B9=0,0,CONFIG!B10*(B9/MAX(B$5:B$24))+CONFIG!B11*(IF(E9=0,0,E9/MAX(E$5:E$24)))+CONFIG!B9*F9)</f>
        <v/>
      </c>
    </row>
    <row r="10">
      <c r="A10" s="24">
        <f>INPUT!A9</f>
        <v/>
      </c>
      <c r="B10" s="25">
        <f>INPUT!B9</f>
        <v/>
      </c>
      <c r="C10" s="26">
        <f>IF(B10=0,0,B10/B$30)</f>
        <v/>
      </c>
      <c r="D10" s="27">
        <f>IF(C10=0,0,(C10*100)^2)</f>
        <v/>
      </c>
      <c r="E10" s="28">
        <f>IF(INPUT!C9&gt;0,B10/INPUT!C9,0)</f>
        <v/>
      </c>
      <c r="F10" s="29">
        <f>IF(INPUT!D9="",0,INPUT!D9/5)</f>
        <v/>
      </c>
      <c r="G10" s="30">
        <f>IF(B10=0,0,CONFIG!B10*(B10/MAX(B$5:B$24))+CONFIG!B11*(IF(E10=0,0,E10/MAX(E$5:E$24)))+CONFIG!B9*F10)</f>
        <v/>
      </c>
    </row>
    <row r="11">
      <c r="A11" s="24">
        <f>INPUT!A10</f>
        <v/>
      </c>
      <c r="B11" s="25">
        <f>INPUT!B10</f>
        <v/>
      </c>
      <c r="C11" s="26">
        <f>IF(B11=0,0,B11/B$30)</f>
        <v/>
      </c>
      <c r="D11" s="27">
        <f>IF(C11=0,0,(C11*100)^2)</f>
        <v/>
      </c>
      <c r="E11" s="28">
        <f>IF(INPUT!C10&gt;0,B11/INPUT!C10,0)</f>
        <v/>
      </c>
      <c r="F11" s="29">
        <f>IF(INPUT!D10="",0,INPUT!D10/5)</f>
        <v/>
      </c>
      <c r="G11" s="30">
        <f>IF(B11=0,0,CONFIG!B10*(B11/MAX(B$5:B$24))+CONFIG!B11*(IF(E11=0,0,E11/MAX(E$5:E$24)))+CONFIG!B9*F11)</f>
        <v/>
      </c>
    </row>
    <row r="12">
      <c r="A12" s="24">
        <f>INPUT!A11</f>
        <v/>
      </c>
      <c r="B12" s="25">
        <f>INPUT!B11</f>
        <v/>
      </c>
      <c r="C12" s="26">
        <f>IF(B12=0,0,B12/B$30)</f>
        <v/>
      </c>
      <c r="D12" s="27">
        <f>IF(C12=0,0,(C12*100)^2)</f>
        <v/>
      </c>
      <c r="E12" s="28">
        <f>IF(INPUT!C11&gt;0,B12/INPUT!C11,0)</f>
        <v/>
      </c>
      <c r="F12" s="29">
        <f>IF(INPUT!D11="",0,INPUT!D11/5)</f>
        <v/>
      </c>
      <c r="G12" s="30">
        <f>IF(B12=0,0,CONFIG!B10*(B12/MAX(B$5:B$24))+CONFIG!B11*(IF(E12=0,0,E12/MAX(E$5:E$24)))+CONFIG!B9*F12)</f>
        <v/>
      </c>
    </row>
    <row r="13">
      <c r="A13" s="24">
        <f>INPUT!A12</f>
        <v/>
      </c>
      <c r="B13" s="25">
        <f>INPUT!B12</f>
        <v/>
      </c>
      <c r="C13" s="26">
        <f>IF(B13=0,0,B13/B$30)</f>
        <v/>
      </c>
      <c r="D13" s="27">
        <f>IF(C13=0,0,(C13*100)^2)</f>
        <v/>
      </c>
      <c r="E13" s="28">
        <f>IF(INPUT!C12&gt;0,B13/INPUT!C12,0)</f>
        <v/>
      </c>
      <c r="F13" s="29">
        <f>IF(INPUT!D12="",0,INPUT!D12/5)</f>
        <v/>
      </c>
      <c r="G13" s="30">
        <f>IF(B13=0,0,CONFIG!B10*(B13/MAX(B$5:B$24))+CONFIG!B11*(IF(E13=0,0,E13/MAX(E$5:E$24)))+CONFIG!B9*F13)</f>
        <v/>
      </c>
    </row>
    <row r="14">
      <c r="A14" s="24">
        <f>INPUT!A13</f>
        <v/>
      </c>
      <c r="B14" s="25">
        <f>INPUT!B13</f>
        <v/>
      </c>
      <c r="C14" s="26">
        <f>IF(B14=0,0,B14/B$30)</f>
        <v/>
      </c>
      <c r="D14" s="27">
        <f>IF(C14=0,0,(C14*100)^2)</f>
        <v/>
      </c>
      <c r="E14" s="28">
        <f>IF(INPUT!C13&gt;0,B14/INPUT!C13,0)</f>
        <v/>
      </c>
      <c r="F14" s="29">
        <f>IF(INPUT!D13="",0,INPUT!D13/5)</f>
        <v/>
      </c>
      <c r="G14" s="30">
        <f>IF(B14=0,0,CONFIG!B10*(B14/MAX(B$5:B$24))+CONFIG!B11*(IF(E14=0,0,E14/MAX(E$5:E$24)))+CONFIG!B9*F14)</f>
        <v/>
      </c>
    </row>
    <row r="15">
      <c r="A15" s="24">
        <f>INPUT!A14</f>
        <v/>
      </c>
      <c r="B15" s="25">
        <f>INPUT!B14</f>
        <v/>
      </c>
      <c r="C15" s="26">
        <f>IF(B15=0,0,B15/B$30)</f>
        <v/>
      </c>
      <c r="D15" s="27">
        <f>IF(C15=0,0,(C15*100)^2)</f>
        <v/>
      </c>
      <c r="E15" s="28">
        <f>IF(INPUT!C14&gt;0,B15/INPUT!C14,0)</f>
        <v/>
      </c>
      <c r="F15" s="29">
        <f>IF(INPUT!D14="",0,INPUT!D14/5)</f>
        <v/>
      </c>
      <c r="G15" s="30">
        <f>IF(B15=0,0,CONFIG!B10*(B15/MAX(B$5:B$24))+CONFIG!B11*(IF(E15=0,0,E15/MAX(E$5:E$24)))+CONFIG!B9*F15)</f>
        <v/>
      </c>
    </row>
    <row r="16">
      <c r="A16" s="24">
        <f>INPUT!A15</f>
        <v/>
      </c>
      <c r="B16" s="25">
        <f>INPUT!B15</f>
        <v/>
      </c>
      <c r="C16" s="26">
        <f>IF(B16=0,0,B16/B$30)</f>
        <v/>
      </c>
      <c r="D16" s="27">
        <f>IF(C16=0,0,(C16*100)^2)</f>
        <v/>
      </c>
      <c r="E16" s="28">
        <f>IF(INPUT!C15&gt;0,B16/INPUT!C15,0)</f>
        <v/>
      </c>
      <c r="F16" s="29">
        <f>IF(INPUT!D15="",0,INPUT!D15/5)</f>
        <v/>
      </c>
      <c r="G16" s="30">
        <f>IF(B16=0,0,CONFIG!B10*(B16/MAX(B$5:B$24))+CONFIG!B11*(IF(E16=0,0,E16/MAX(E$5:E$24)))+CONFIG!B9*F16)</f>
        <v/>
      </c>
    </row>
    <row r="17">
      <c r="A17" s="24">
        <f>INPUT!A16</f>
        <v/>
      </c>
      <c r="B17" s="25">
        <f>INPUT!B16</f>
        <v/>
      </c>
      <c r="C17" s="26">
        <f>IF(B17=0,0,B17/B$30)</f>
        <v/>
      </c>
      <c r="D17" s="27">
        <f>IF(C17=0,0,(C17*100)^2)</f>
        <v/>
      </c>
      <c r="E17" s="28">
        <f>IF(INPUT!C16&gt;0,B17/INPUT!C16,0)</f>
        <v/>
      </c>
      <c r="F17" s="29">
        <f>IF(INPUT!D16="",0,INPUT!D16/5)</f>
        <v/>
      </c>
      <c r="G17" s="30">
        <f>IF(B17=0,0,CONFIG!B10*(B17/MAX(B$5:B$24))+CONFIG!B11*(IF(E17=0,0,E17/MAX(E$5:E$24)))+CONFIG!B9*F17)</f>
        <v/>
      </c>
    </row>
    <row r="18">
      <c r="A18" s="24">
        <f>INPUT!A17</f>
        <v/>
      </c>
      <c r="B18" s="25">
        <f>INPUT!B17</f>
        <v/>
      </c>
      <c r="C18" s="26">
        <f>IF(B18=0,0,B18/B$30)</f>
        <v/>
      </c>
      <c r="D18" s="27">
        <f>IF(C18=0,0,(C18*100)^2)</f>
        <v/>
      </c>
      <c r="E18" s="28">
        <f>IF(INPUT!C17&gt;0,B18/INPUT!C17,0)</f>
        <v/>
      </c>
      <c r="F18" s="29">
        <f>IF(INPUT!D17="",0,INPUT!D17/5)</f>
        <v/>
      </c>
      <c r="G18" s="30">
        <f>IF(B18=0,0,CONFIG!B10*(B18/MAX(B$5:B$24))+CONFIG!B11*(IF(E18=0,0,E18/MAX(E$5:E$24)))+CONFIG!B9*F18)</f>
        <v/>
      </c>
    </row>
    <row r="19">
      <c r="A19" s="24">
        <f>INPUT!A18</f>
        <v/>
      </c>
      <c r="B19" s="25">
        <f>INPUT!B18</f>
        <v/>
      </c>
      <c r="C19" s="26">
        <f>IF(B19=0,0,B19/B$30)</f>
        <v/>
      </c>
      <c r="D19" s="27">
        <f>IF(C19=0,0,(C19*100)^2)</f>
        <v/>
      </c>
      <c r="E19" s="28">
        <f>IF(INPUT!C18&gt;0,B19/INPUT!C18,0)</f>
        <v/>
      </c>
      <c r="F19" s="29">
        <f>IF(INPUT!D18="",0,INPUT!D18/5)</f>
        <v/>
      </c>
      <c r="G19" s="30">
        <f>IF(B19=0,0,CONFIG!B10*(B19/MAX(B$5:B$24))+CONFIG!B11*(IF(E19=0,0,E19/MAX(E$5:E$24)))+CONFIG!B9*F19)</f>
        <v/>
      </c>
    </row>
    <row r="20">
      <c r="A20" s="24">
        <f>INPUT!A19</f>
        <v/>
      </c>
      <c r="B20" s="25">
        <f>INPUT!B19</f>
        <v/>
      </c>
      <c r="C20" s="26">
        <f>IF(B20=0,0,B20/B$30)</f>
        <v/>
      </c>
      <c r="D20" s="27">
        <f>IF(C20=0,0,(C20*100)^2)</f>
        <v/>
      </c>
      <c r="E20" s="28">
        <f>IF(INPUT!C19&gt;0,B20/INPUT!C19,0)</f>
        <v/>
      </c>
      <c r="F20" s="29">
        <f>IF(INPUT!D19="",0,INPUT!D19/5)</f>
        <v/>
      </c>
      <c r="G20" s="30">
        <f>IF(B20=0,0,CONFIG!B10*(B20/MAX(B$5:B$24))+CONFIG!B11*(IF(E20=0,0,E20/MAX(E$5:E$24)))+CONFIG!B9*F20)</f>
        <v/>
      </c>
    </row>
    <row r="21">
      <c r="A21" s="24">
        <f>INPUT!A20</f>
        <v/>
      </c>
      <c r="B21" s="25">
        <f>INPUT!B20</f>
        <v/>
      </c>
      <c r="C21" s="26">
        <f>IF(B21=0,0,B21/B$30)</f>
        <v/>
      </c>
      <c r="D21" s="27">
        <f>IF(C21=0,0,(C21*100)^2)</f>
        <v/>
      </c>
      <c r="E21" s="28">
        <f>IF(INPUT!C20&gt;0,B21/INPUT!C20,0)</f>
        <v/>
      </c>
      <c r="F21" s="29">
        <f>IF(INPUT!D20="",0,INPUT!D20/5)</f>
        <v/>
      </c>
      <c r="G21" s="30">
        <f>IF(B21=0,0,CONFIG!B10*(B21/MAX(B$5:B$24))+CONFIG!B11*(IF(E21=0,0,E21/MAX(E$5:E$24)))+CONFIG!B9*F21)</f>
        <v/>
      </c>
    </row>
    <row r="22">
      <c r="A22" s="24">
        <f>INPUT!A21</f>
        <v/>
      </c>
      <c r="B22" s="25">
        <f>INPUT!B21</f>
        <v/>
      </c>
      <c r="C22" s="26">
        <f>IF(B22=0,0,B22/B$30)</f>
        <v/>
      </c>
      <c r="D22" s="27">
        <f>IF(C22=0,0,(C22*100)^2)</f>
        <v/>
      </c>
      <c r="E22" s="28">
        <f>IF(INPUT!C21&gt;0,B22/INPUT!C21,0)</f>
        <v/>
      </c>
      <c r="F22" s="29">
        <f>IF(INPUT!D21="",0,INPUT!D21/5)</f>
        <v/>
      </c>
      <c r="G22" s="30">
        <f>IF(B22=0,0,CONFIG!B10*(B22/MAX(B$5:B$24))+CONFIG!B11*(IF(E22=0,0,E22/MAX(E$5:E$24)))+CONFIG!B9*F22)</f>
        <v/>
      </c>
    </row>
    <row r="23">
      <c r="A23" s="24">
        <f>INPUT!A22</f>
        <v/>
      </c>
      <c r="B23" s="25">
        <f>INPUT!B22</f>
        <v/>
      </c>
      <c r="C23" s="26">
        <f>IF(B23=0,0,B23/B$30)</f>
        <v/>
      </c>
      <c r="D23" s="27">
        <f>IF(C23=0,0,(C23*100)^2)</f>
        <v/>
      </c>
      <c r="E23" s="28">
        <f>IF(INPUT!C22&gt;0,B23/INPUT!C22,0)</f>
        <v/>
      </c>
      <c r="F23" s="29">
        <f>IF(INPUT!D22="",0,INPUT!D22/5)</f>
        <v/>
      </c>
      <c r="G23" s="30">
        <f>IF(B23=0,0,CONFIG!B10*(B23/MAX(B$5:B$24))+CONFIG!B11*(IF(E23=0,0,E23/MAX(E$5:E$24)))+CONFIG!B9*F23)</f>
        <v/>
      </c>
    </row>
    <row r="24">
      <c r="A24" s="24">
        <f>INPUT!A23</f>
        <v/>
      </c>
      <c r="B24" s="25">
        <f>INPUT!B23</f>
        <v/>
      </c>
      <c r="C24" s="26">
        <f>IF(B24=0,0,B24/B$30)</f>
        <v/>
      </c>
      <c r="D24" s="27">
        <f>IF(C24=0,0,(C24*100)^2)</f>
        <v/>
      </c>
      <c r="E24" s="28">
        <f>IF(INPUT!C23&gt;0,B24/INPUT!C23,0)</f>
        <v/>
      </c>
      <c r="F24" s="29">
        <f>IF(INPUT!D23="",0,INPUT!D23/5)</f>
        <v/>
      </c>
      <c r="G24" s="30">
        <f>IF(B24=0,0,CONFIG!B10*(B24/MAX(B$5:B$24))+CONFIG!B11*(IF(E24=0,0,E24/MAX(E$5:E$24)))+CONFIG!B9*F24)</f>
        <v/>
      </c>
    </row>
    <row r="30">
      <c r="A30" s="31" t="inlineStr">
        <is>
          <t>TOTALS</t>
        </is>
      </c>
      <c r="B30" s="32">
        <f>SUMIF(B5:B24,"&gt;0")</f>
        <v/>
      </c>
    </row>
    <row r="32" ht="28" customHeight="1">
      <c r="A32" s="33" t="inlineStr">
        <is>
          <t xml:space="preserve">  SUMMARY METRICS</t>
        </is>
      </c>
      <c r="B32" s="34" t="n"/>
      <c r="C32" s="34" t="n"/>
      <c r="D32" s="34" t="n"/>
      <c r="E32" s="34" t="n"/>
      <c r="F32" s="34" t="n"/>
      <c r="G32" s="34" t="n"/>
    </row>
    <row r="33" ht="28" customHeight="1">
      <c r="A33" s="31" t="inlineStr">
        <is>
          <t>Total Monthly Income</t>
        </is>
      </c>
      <c r="B33" s="32">
        <f>B30</f>
        <v/>
      </c>
    </row>
    <row r="34" ht="28" customHeight="1">
      <c r="A34" s="31" t="inlineStr">
        <is>
          <t>Annual Income</t>
        </is>
      </c>
      <c r="B34" s="32">
        <f>B33*12</f>
        <v/>
      </c>
    </row>
    <row r="35" ht="28" customHeight="1">
      <c r="A35" s="31" t="inlineStr">
        <is>
          <t>Number of Active Streams</t>
        </is>
      </c>
      <c r="B35" s="35">
        <f>COUNTIF(B5:B24,"&gt;0")</f>
        <v/>
      </c>
    </row>
    <row r="36" ht="28" customHeight="1">
      <c r="A36" s="31" t="inlineStr">
        <is>
          <t>HHI (Herfindahl Index)</t>
        </is>
      </c>
      <c r="B36" s="36">
        <f>SUM(D5:D24)</f>
        <v/>
      </c>
    </row>
    <row r="37" ht="28" customHeight="1">
      <c r="A37" s="31" t="inlineStr">
        <is>
          <t>Diversification Score (0-100)</t>
        </is>
      </c>
      <c r="B37" s="37">
        <f>MAX(0,100-B36/100)</f>
        <v/>
      </c>
    </row>
    <row r="38" ht="28" customHeight="1">
      <c r="A38" s="31" t="inlineStr">
        <is>
          <t>HHI Risk Level</t>
        </is>
      </c>
      <c r="B38" s="35">
        <f>IF(B36&lt;CONFIG!B3,"LOW",IF(B36&lt;CONFIG!B4,"MODERATE","HIGH"))</f>
        <v/>
      </c>
    </row>
    <row r="40" ht="28" customHeight="1">
      <c r="A40" s="31" t="inlineStr">
        <is>
          <t>Passive Income Total</t>
        </is>
      </c>
      <c r="B40" s="32">
        <f>SUMPRODUCT((UPPER(INPUT!E4:E23)="Y")*INPUT!B4:B23)</f>
        <v/>
      </c>
    </row>
    <row r="41" ht="28" customHeight="1">
      <c r="A41" s="31" t="inlineStr">
        <is>
          <t>Active Income Total</t>
        </is>
      </c>
      <c r="B41" s="32">
        <f>B33-B40</f>
        <v/>
      </c>
    </row>
    <row r="42" ht="28" customHeight="1">
      <c r="A42" s="31" t="inlineStr">
        <is>
          <t>Passive Income Ratio</t>
        </is>
      </c>
      <c r="B42" s="38">
        <f>IF(B33&gt;0,B40/B33,0)</f>
        <v/>
      </c>
    </row>
    <row r="43" ht="28" customHeight="1">
      <c r="A43" s="31" t="inlineStr">
        <is>
          <t>Passive Ratio Status</t>
        </is>
      </c>
      <c r="B43" s="35">
        <f>IF(B42&gt;=CONFIG!B5,"GOOD",IF(B42&gt;=CONFIG!B5/2,"OK","LOW"))</f>
        <v/>
      </c>
    </row>
    <row r="45" ht="28" customHeight="1">
      <c r="A45" s="31" t="inlineStr">
        <is>
          <t>Largest Single Stream</t>
        </is>
      </c>
      <c r="B45" s="32">
        <f>MAX(B5:B24)</f>
        <v/>
      </c>
    </row>
    <row r="46" ht="28" customHeight="1">
      <c r="A46" s="31" t="inlineStr">
        <is>
          <t>Largest Stream %</t>
        </is>
      </c>
      <c r="B46" s="38">
        <f>IF(B33&gt;0,B45/B33,0)</f>
        <v/>
      </c>
    </row>
    <row r="47" ht="28" customHeight="1">
      <c r="A47" s="31" t="inlineStr">
        <is>
          <t>Concentration Risk</t>
        </is>
      </c>
      <c r="B47" s="35">
        <f>IF(B46&gt;CONFIG!B7,"HIGH",IF(B46&gt;CONFIG!B7*0.7,"MODERATE","LOW"))</f>
        <v/>
      </c>
    </row>
    <row r="48" ht="28" customHeight="1">
      <c r="A48" s="31" t="inlineStr">
        <is>
          <t>Avg Stability (weighted)</t>
        </is>
      </c>
      <c r="B48" s="39">
        <f>IF(B33&gt;0,SUMPRODUCT(B5:B24,F5:F24)/B33,0)</f>
        <v/>
      </c>
    </row>
    <row r="50" ht="28" customHeight="1">
      <c r="A50" s="31" t="inlineStr">
        <is>
          <t>Overall Health Score</t>
        </is>
      </c>
      <c r="B50" s="37">
        <f>MIN(100,(B37*0.4+B42*100*0.3+MIN(B35/CONFIG!B6,1)*100*0.3))</f>
        <v/>
      </c>
    </row>
  </sheetData>
  <mergeCells count="3">
    <mergeCell ref="A32:G32"/>
    <mergeCell ref="A3:G3"/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5"/>
  <sheetViews>
    <sheetView showGridLines="0" zoomScale="110"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4" customWidth="1" min="3" max="3"/>
    <col width="32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0" t="inlineStr">
        <is>
          <t>INCOME DIVERSIFICATION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2" t="inlineStr">
        <is>
          <t xml:space="preserve">  INCOME OVERVIEW</t>
        </is>
      </c>
      <c r="B4" s="23" t="n"/>
      <c r="C4" s="23" t="n"/>
      <c r="D4" s="23" t="n"/>
      <c r="E4" s="23" t="n"/>
    </row>
    <row r="5" ht="32" customHeight="1">
      <c r="A5" s="41" t="inlineStr">
        <is>
          <t>Total Monthly Income</t>
        </is>
      </c>
      <c r="B5" s="42">
        <f>LOGIC!B33</f>
        <v/>
      </c>
    </row>
    <row r="6" ht="32" customHeight="1">
      <c r="A6" s="41" t="inlineStr">
        <is>
          <t>Total Annual Income</t>
        </is>
      </c>
      <c r="B6" s="42">
        <f>LOGIC!B34</f>
        <v/>
      </c>
    </row>
    <row r="7" ht="32" customHeight="1">
      <c r="A7" s="41" t="inlineStr">
        <is>
          <t>Active Income Streams</t>
        </is>
      </c>
      <c r="B7" s="43">
        <f>LOGIC!B35</f>
        <v/>
      </c>
    </row>
    <row r="9" ht="28" customHeight="1">
      <c r="A9" s="44" t="inlineStr">
        <is>
          <t xml:space="preserve">  DIVERSIFICATION ANALYSIS</t>
        </is>
      </c>
      <c r="B9" s="45" t="n"/>
      <c r="C9" s="45" t="n"/>
      <c r="D9" s="45" t="n"/>
      <c r="E9" s="45" t="n"/>
    </row>
    <row r="10" ht="32" customHeight="1">
      <c r="A10" s="41" t="inlineStr">
        <is>
          <t>HHI Score</t>
        </is>
      </c>
      <c r="B10" s="46">
        <f>LOGIC!B36</f>
        <v/>
      </c>
    </row>
    <row r="11" ht="32" customHeight="1">
      <c r="A11" s="41" t="inlineStr">
        <is>
          <t>Diversification Score</t>
        </is>
      </c>
      <c r="B11" s="47">
        <f>LOGIC!B37</f>
        <v/>
      </c>
    </row>
    <row r="12" ht="32" customHeight="1">
      <c r="A12" s="41" t="inlineStr">
        <is>
          <t>HHI Risk Level</t>
        </is>
      </c>
      <c r="B12" s="48">
        <f>LOGIC!B38</f>
        <v/>
      </c>
    </row>
    <row r="13" ht="32" customHeight="1">
      <c r="A13" s="41" t="inlineStr">
        <is>
          <t>Concentration Risk</t>
        </is>
      </c>
      <c r="B13" s="48">
        <f>LOGIC!B47</f>
        <v/>
      </c>
    </row>
    <row r="14" ht="32" customHeight="1">
      <c r="A14" s="41" t="inlineStr">
        <is>
          <t>Largest Stream Share</t>
        </is>
      </c>
      <c r="B14" s="49">
        <f>LOGIC!B46</f>
        <v/>
      </c>
    </row>
    <row r="16" ht="28" customHeight="1">
      <c r="A16" s="15" t="inlineStr">
        <is>
          <t xml:space="preserve">  PASSIVE INCOME</t>
        </is>
      </c>
      <c r="B16" s="16" t="n"/>
      <c r="C16" s="16" t="n"/>
      <c r="D16" s="16" t="n"/>
      <c r="E16" s="16" t="n"/>
    </row>
    <row r="17" ht="32" customHeight="1">
      <c r="A17" s="41" t="inlineStr">
        <is>
          <t>Passive Income</t>
        </is>
      </c>
      <c r="B17" s="42">
        <f>LOGIC!B40</f>
        <v/>
      </c>
    </row>
    <row r="18" ht="32" customHeight="1">
      <c r="A18" s="41" t="inlineStr">
        <is>
          <t>Active Income</t>
        </is>
      </c>
      <c r="B18" s="42">
        <f>LOGIC!B41</f>
        <v/>
      </c>
    </row>
    <row r="19" ht="32" customHeight="1">
      <c r="A19" s="41" t="inlineStr">
        <is>
          <t>Passive Ratio</t>
        </is>
      </c>
      <c r="B19" s="49">
        <f>LOGIC!B42</f>
        <v/>
      </c>
    </row>
    <row r="20" ht="32" customHeight="1">
      <c r="A20" s="41" t="inlineStr">
        <is>
          <t>Passive Status</t>
        </is>
      </c>
      <c r="B20" s="48">
        <f>LOGIC!B43</f>
        <v/>
      </c>
    </row>
    <row r="22" ht="28" customHeight="1">
      <c r="A22" s="33" t="inlineStr">
        <is>
          <t xml:space="preserve">  OVERALL ASSESSMENT</t>
        </is>
      </c>
      <c r="B22" s="34" t="n"/>
      <c r="C22" s="34" t="n"/>
      <c r="D22" s="34" t="n"/>
      <c r="E22" s="34" t="n"/>
    </row>
    <row r="23" ht="32" customHeight="1">
      <c r="A23" s="41" t="inlineStr">
        <is>
          <t>Weighted Avg Stability</t>
        </is>
      </c>
      <c r="B23" s="50">
        <f>LOGIC!B48</f>
        <v/>
      </c>
    </row>
    <row r="24" ht="32" customHeight="1">
      <c r="A24" s="41" t="inlineStr">
        <is>
          <t>Overall Health Score</t>
        </is>
      </c>
      <c r="B24" s="51">
        <f>LOGIC!B50</f>
        <v/>
      </c>
    </row>
    <row r="26" ht="28" customHeight="1">
      <c r="A26" s="22" t="inlineStr">
        <is>
          <t xml:space="preserve">  STREAM RANKINGS (by weighted score)</t>
        </is>
      </c>
      <c r="B26" s="23" t="n"/>
      <c r="C26" s="23" t="n"/>
      <c r="D26" s="23" t="n"/>
      <c r="E26" s="23" t="n"/>
    </row>
    <row r="27" ht="32" customHeight="1">
      <c r="A27" s="17" t="inlineStr">
        <is>
          <t>Income Stream</t>
        </is>
      </c>
      <c r="B27" s="17" t="inlineStr">
        <is>
          <t>Amount</t>
        </is>
      </c>
      <c r="C27" s="17" t="inlineStr">
        <is>
          <t>% of Total</t>
        </is>
      </c>
      <c r="D27" s="17" t="inlineStr">
        <is>
          <t>$/Hour</t>
        </is>
      </c>
      <c r="E27" s="17" t="inlineStr">
        <is>
          <t>Rank Score</t>
        </is>
      </c>
    </row>
    <row r="28">
      <c r="A28" s="41">
        <f>LOGIC!A5</f>
        <v/>
      </c>
      <c r="B28" s="52">
        <f>LOGIC!B5</f>
        <v/>
      </c>
      <c r="C28" s="53">
        <f>LOGIC!C5</f>
        <v/>
      </c>
      <c r="D28" s="52">
        <f>LOGIC!E5</f>
        <v/>
      </c>
      <c r="E28" s="54">
        <f>LOGIC!G5</f>
        <v/>
      </c>
    </row>
    <row r="29">
      <c r="A29" s="41">
        <f>LOGIC!A6</f>
        <v/>
      </c>
      <c r="B29" s="52">
        <f>LOGIC!B6</f>
        <v/>
      </c>
      <c r="C29" s="53">
        <f>LOGIC!C6</f>
        <v/>
      </c>
      <c r="D29" s="52">
        <f>LOGIC!E6</f>
        <v/>
      </c>
      <c r="E29" s="54">
        <f>LOGIC!G6</f>
        <v/>
      </c>
    </row>
    <row r="30">
      <c r="A30" s="41">
        <f>LOGIC!A7</f>
        <v/>
      </c>
      <c r="B30" s="52">
        <f>LOGIC!B7</f>
        <v/>
      </c>
      <c r="C30" s="53">
        <f>LOGIC!C7</f>
        <v/>
      </c>
      <c r="D30" s="52">
        <f>LOGIC!E7</f>
        <v/>
      </c>
      <c r="E30" s="54">
        <f>LOGIC!G7</f>
        <v/>
      </c>
    </row>
    <row r="31">
      <c r="A31" s="41">
        <f>LOGIC!A8</f>
        <v/>
      </c>
      <c r="B31" s="52">
        <f>LOGIC!B8</f>
        <v/>
      </c>
      <c r="C31" s="53">
        <f>LOGIC!C8</f>
        <v/>
      </c>
      <c r="D31" s="52">
        <f>LOGIC!E8</f>
        <v/>
      </c>
      <c r="E31" s="54">
        <f>LOGIC!G8</f>
        <v/>
      </c>
    </row>
    <row r="32">
      <c r="A32" s="41">
        <f>LOGIC!A9</f>
        <v/>
      </c>
      <c r="B32" s="52">
        <f>LOGIC!B9</f>
        <v/>
      </c>
      <c r="C32" s="53">
        <f>LOGIC!C9</f>
        <v/>
      </c>
      <c r="D32" s="52">
        <f>LOGIC!E9</f>
        <v/>
      </c>
      <c r="E32" s="54">
        <f>LOGIC!G9</f>
        <v/>
      </c>
    </row>
    <row r="33">
      <c r="A33" s="41">
        <f>LOGIC!A10</f>
        <v/>
      </c>
      <c r="B33" s="52">
        <f>LOGIC!B10</f>
        <v/>
      </c>
      <c r="C33" s="53">
        <f>LOGIC!C10</f>
        <v/>
      </c>
      <c r="D33" s="52">
        <f>LOGIC!E10</f>
        <v/>
      </c>
      <c r="E33" s="54">
        <f>LOGIC!G10</f>
        <v/>
      </c>
    </row>
    <row r="35" ht="24" customHeight="1">
      <c r="A35" s="55" t="inlineStr">
        <is>
          <t>RangeLead.com  |  Premium B2B Lead Data  |  Free Download — rangelead.com/free-tools</t>
        </is>
      </c>
    </row>
  </sheetData>
  <mergeCells count="8">
    <mergeCell ref="A35:E35"/>
    <mergeCell ref="A4:E4"/>
    <mergeCell ref="A26:E26"/>
    <mergeCell ref="A2:E2"/>
    <mergeCell ref="A16:E16"/>
    <mergeCell ref="A1:E1"/>
    <mergeCell ref="A22:E22"/>
    <mergeCell ref="A9:E9"/>
  </mergeCells>
  <conditionalFormatting sqref="B12">
    <cfRule type="cellIs" priority="1" operator="equal" dxfId="0">
      <formula>"LOW"</formula>
    </cfRule>
    <cfRule type="cellIs" priority="2" operator="equal" dxfId="1">
      <formula>"MODERATE"</formula>
    </cfRule>
    <cfRule type="cellIs" priority="3" operator="equal" dxfId="2">
      <formula>"HIGH"</formula>
    </cfRule>
  </conditionalFormatting>
  <conditionalFormatting sqref="B13">
    <cfRule type="cellIs" priority="4" operator="equal" dxfId="0">
      <formula>"LOW"</formula>
    </cfRule>
    <cfRule type="cellIs" priority="5" operator="equal" dxfId="1">
      <formula>"MODERATE"</formula>
    </cfRule>
    <cfRule type="cellIs" priority="6" operator="equal" dxfId="2">
      <formula>"HIGH"</formula>
    </cfRule>
  </conditionalFormatting>
  <conditionalFormatting sqref="B20">
    <cfRule type="cellIs" priority="7" operator="equal" dxfId="0">
      <formula>"GOOD"</formula>
    </cfRule>
    <cfRule type="cellIs" priority="8" operator="equal" dxfId="1">
      <formula>"OK"</formula>
    </cfRule>
    <cfRule type="cellIs" priority="9" operator="equal" dxfId="2">
      <formula>"LOW"</formula>
    </cfRule>
  </conditionalFormatting>
  <conditionalFormatting sqref="B24">
    <cfRule type="cellIs" priority="10" operator="greaterThanOrEqual" dxfId="0">
      <formula>70</formula>
    </cfRule>
    <cfRule type="cellIs" priority="11" operator="between" dxfId="1">
      <formula>40</formula>
      <formula>69.999</formula>
    </cfRule>
    <cfRule type="cellIs" priority="12" operator="lessThan" dxfId="2">
      <formula>40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2026-02-10T15:45:42Z</dcterms:created>
  <dcterms:modified xmlns:dcterms="http://purl.org/dc/terms/" xmlns:xsi="http://www.w3.org/2001/XMLSchema-instance" xsi:type="dcterms:W3CDTF">2026-02-10T15:45:42Z</dcterms:modified>
</cp:coreProperties>
</file>