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x"/>
    <numFmt numFmtId="166" formatCode="#,##0.0"/>
    <numFmt numFmtId="167" formatCode="0.0%"/>
    <numFmt numFmtId="168" formatCode="&quot;$&quot;#,##0.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8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6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3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8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7" fontId="13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7" fillId="7" borderId="1" applyAlignment="1" pivotButton="0" quotePrefix="0" xfId="0">
      <alignment horizontal="left" vertical="center"/>
    </xf>
    <xf numFmtId="166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TIME COST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true cost of time spent on every task and activity. Identify the highest-cost activities, analyze time allocation across categories, and find opportunities for delegation or elimination.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Tasks with descriptions</t>
        </is>
      </c>
    </row>
    <row r="9" ht="22" customHeight="1">
      <c r="A9" s="6" t="inlineStr">
        <is>
          <t xml:space="preserve">  • Time spent per task (hours/month)</t>
        </is>
      </c>
    </row>
    <row r="10" ht="22" customHeight="1">
      <c r="A10" s="6" t="inlineStr">
        <is>
          <t xml:space="preserve">  • Person/role performing the task</t>
        </is>
      </c>
    </row>
    <row r="11" ht="22" customHeight="1">
      <c r="A11" s="6" t="inlineStr">
        <is>
          <t xml:space="preserve">  • Hourly rate for each role</t>
        </is>
      </c>
    </row>
    <row r="12" ht="22" customHeight="1">
      <c r="A12" s="6" t="inlineStr">
        <is>
          <t xml:space="preserve">  • Category classification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Cost per task (monthly and annual)</t>
        </is>
      </c>
    </row>
    <row r="16" ht="22" customHeight="1">
      <c r="A16" s="6" t="inlineStr">
        <is>
          <t xml:space="preserve">  • Total time and cost by category</t>
        </is>
      </c>
    </row>
    <row r="17" ht="22" customHeight="1">
      <c r="A17" s="6" t="inlineStr">
        <is>
          <t xml:space="preserve">  • Allocation analysis (% of time and budget)</t>
        </is>
      </c>
    </row>
    <row r="18" ht="22" customHeight="1">
      <c r="A18" s="6" t="inlineStr">
        <is>
          <t xml:space="preserve">  • Highest-cost activities ranked</t>
        </is>
      </c>
    </row>
    <row r="19" ht="22" customHeight="1">
      <c r="A19" s="6" t="inlineStr">
        <is>
          <t xml:space="preserve">  • Delegation and optimization opportunities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Rates &amp; Assumptions</t>
        </is>
      </c>
      <c r="B1" s="8" t="n"/>
      <c r="C1" s="8" t="n"/>
    </row>
    <row r="3" ht="28" customHeight="1">
      <c r="A3" s="9" t="inlineStr">
        <is>
          <t xml:space="preserve">  ROLE HOURLY RATES</t>
        </is>
      </c>
      <c r="B3" s="10" t="n"/>
      <c r="C3" s="10" t="n"/>
    </row>
    <row r="4" ht="26" customHeight="1">
      <c r="A4" s="11" t="inlineStr">
        <is>
          <t>Executive</t>
        </is>
      </c>
      <c r="B4" s="12" t="n">
        <v>150</v>
      </c>
      <c r="C4" s="13" t="inlineStr">
        <is>
          <t>Fully loaded hourly rate</t>
        </is>
      </c>
    </row>
    <row r="5" ht="26" customHeight="1">
      <c r="A5" s="11" t="inlineStr">
        <is>
          <t>Manager</t>
        </is>
      </c>
      <c r="B5" s="12" t="n">
        <v>85</v>
      </c>
      <c r="C5" s="13" t="inlineStr">
        <is>
          <t>Fully loaded hourly rate</t>
        </is>
      </c>
    </row>
    <row r="6" ht="26" customHeight="1">
      <c r="A6" s="11" t="inlineStr">
        <is>
          <t>Senior Staff</t>
        </is>
      </c>
      <c r="B6" s="12" t="n">
        <v>55</v>
      </c>
      <c r="C6" s="13" t="inlineStr">
        <is>
          <t>Fully loaded hourly rate</t>
        </is>
      </c>
    </row>
    <row r="7" ht="26" customHeight="1">
      <c r="A7" s="11" t="inlineStr">
        <is>
          <t>Junior Staff</t>
        </is>
      </c>
      <c r="B7" s="12" t="n">
        <v>35</v>
      </c>
      <c r="C7" s="13" t="inlineStr">
        <is>
          <t>Fully loaded hourly rate</t>
        </is>
      </c>
    </row>
    <row r="8" ht="26" customHeight="1">
      <c r="A8" s="11" t="inlineStr">
        <is>
          <t>Contractor</t>
        </is>
      </c>
      <c r="B8" s="12" t="n">
        <v>75</v>
      </c>
      <c r="C8" s="13" t="inlineStr">
        <is>
          <t>Fully loaded hourly rate</t>
        </is>
      </c>
    </row>
    <row r="9" ht="26" customHeight="1">
      <c r="A9" s="11" t="inlineStr">
        <is>
          <t>Intern</t>
        </is>
      </c>
      <c r="B9" s="12" t="n">
        <v>18</v>
      </c>
      <c r="C9" s="13" t="inlineStr">
        <is>
          <t>Fully loaded hourly rate</t>
        </is>
      </c>
    </row>
    <row r="11" ht="28" customHeight="1">
      <c r="A11" s="9" t="inlineStr">
        <is>
          <t xml:space="preserve">  GENERAL SETTINGS</t>
        </is>
      </c>
      <c r="B11" s="10" t="n"/>
      <c r="C11" s="10" t="n"/>
    </row>
    <row r="12" ht="26" customHeight="1">
      <c r="A12" s="11" t="inlineStr">
        <is>
          <t>Working Hours Per Month</t>
        </is>
      </c>
      <c r="B12" s="14" t="n">
        <v>176</v>
      </c>
      <c r="C12" s="13" t="inlineStr">
        <is>
          <t>22 days x 8 hours</t>
        </is>
      </c>
    </row>
    <row r="13" ht="26" customHeight="1">
      <c r="A13" s="11" t="inlineStr">
        <is>
          <t>Overhead Multiplier</t>
        </is>
      </c>
      <c r="B13" s="15" t="n">
        <v>1.3</v>
      </c>
      <c r="C13" s="13" t="inlineStr">
        <is>
          <t>Multiply labor cost for true cost (benefits, etc.)</t>
        </is>
      </c>
    </row>
    <row r="14" ht="26" customHeight="1">
      <c r="A14" s="11" t="inlineStr">
        <is>
          <t>Target Productive %</t>
        </is>
      </c>
      <c r="B14" s="16" t="n">
        <v>0.8</v>
      </c>
      <c r="C14" s="13" t="inlineStr">
        <is>
          <t>% of time on value-adding tasks</t>
        </is>
      </c>
    </row>
    <row r="15" ht="26" customHeight="1">
      <c r="A15" s="11" t="inlineStr">
        <is>
          <t>Delegation Threshold ($)</t>
        </is>
      </c>
      <c r="B15" s="12" t="n">
        <v>100</v>
      </c>
      <c r="C15" s="13" t="inlineStr">
        <is>
          <t>Task cost/hr above which to consider delegation</t>
        </is>
      </c>
    </row>
  </sheetData>
  <mergeCells count="3">
    <mergeCell ref="A1:C1"/>
    <mergeCell ref="A3:C3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46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8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7" t="inlineStr">
        <is>
          <t xml:space="preserve">  TASK TIME LOG — Enter in yellow cells</t>
        </is>
      </c>
      <c r="B1" s="18" t="n"/>
      <c r="C1" s="18" t="n"/>
      <c r="D1" s="18" t="n"/>
      <c r="E1" s="18" t="n"/>
      <c r="F1" s="18" t="n"/>
    </row>
    <row r="3" ht="32" customHeight="1">
      <c r="A3" s="19" t="inlineStr">
        <is>
          <t>#</t>
        </is>
      </c>
      <c r="B3" s="19" t="inlineStr">
        <is>
          <t>Task / Activity</t>
        </is>
      </c>
      <c r="C3" s="19" t="inlineStr">
        <is>
          <t>Category</t>
        </is>
      </c>
      <c r="D3" s="19" t="inlineStr">
        <is>
          <t>Hours/Month</t>
        </is>
      </c>
      <c r="E3" s="19" t="inlineStr">
        <is>
          <t>Role</t>
        </is>
      </c>
      <c r="F3" s="19" t="inlineStr">
        <is>
          <t>Frequency/Mo</t>
        </is>
      </c>
    </row>
    <row r="4">
      <c r="A4" s="20" t="n">
        <v>1</v>
      </c>
      <c r="B4" s="21" t="inlineStr">
        <is>
          <t>Client Strategy Calls</t>
        </is>
      </c>
      <c r="C4" s="21" t="inlineStr">
        <is>
          <t>Revenue Generating</t>
        </is>
      </c>
      <c r="D4" s="22" t="n">
        <v>20</v>
      </c>
      <c r="E4" s="21" t="inlineStr">
        <is>
          <t>Executive</t>
        </is>
      </c>
      <c r="F4" s="23" t="n">
        <v>8</v>
      </c>
    </row>
    <row r="5">
      <c r="A5" s="20" t="n">
        <v>2</v>
      </c>
      <c r="B5" s="21" t="inlineStr">
        <is>
          <t>Sales Pipeline Review</t>
        </is>
      </c>
      <c r="C5" s="21" t="inlineStr">
        <is>
          <t>Revenue Generating</t>
        </is>
      </c>
      <c r="D5" s="22" t="n">
        <v>12</v>
      </c>
      <c r="E5" s="21" t="inlineStr">
        <is>
          <t>Manager</t>
        </is>
      </c>
      <c r="F5" s="23" t="n">
        <v>4</v>
      </c>
    </row>
    <row r="6">
      <c r="A6" s="20" t="n">
        <v>3</v>
      </c>
      <c r="B6" s="21" t="inlineStr">
        <is>
          <t>Lead Follow-Up Emails</t>
        </is>
      </c>
      <c r="C6" s="21" t="inlineStr">
        <is>
          <t>Revenue Generating</t>
        </is>
      </c>
      <c r="D6" s="22" t="n">
        <v>15</v>
      </c>
      <c r="E6" s="21" t="inlineStr">
        <is>
          <t>Senior Staff</t>
        </is>
      </c>
      <c r="F6" s="23" t="n">
        <v>20</v>
      </c>
    </row>
    <row r="7">
      <c r="A7" s="20" t="n">
        <v>4</v>
      </c>
      <c r="B7" s="21" t="inlineStr">
        <is>
          <t>Proposal Writing</t>
        </is>
      </c>
      <c r="C7" s="21" t="inlineStr">
        <is>
          <t>Revenue Generating</t>
        </is>
      </c>
      <c r="D7" s="22" t="n">
        <v>10</v>
      </c>
      <c r="E7" s="21" t="inlineStr">
        <is>
          <t>Senior Staff</t>
        </is>
      </c>
      <c r="F7" s="23" t="n">
        <v>5</v>
      </c>
    </row>
    <row r="8">
      <c r="A8" s="20" t="n">
        <v>5</v>
      </c>
      <c r="B8" s="21" t="inlineStr">
        <is>
          <t>Team Standup Meetings</t>
        </is>
      </c>
      <c r="C8" s="21" t="inlineStr">
        <is>
          <t>Meetings</t>
        </is>
      </c>
      <c r="D8" s="22" t="n">
        <v>8</v>
      </c>
      <c r="E8" s="21" t="inlineStr">
        <is>
          <t>Manager</t>
        </is>
      </c>
      <c r="F8" s="23" t="n">
        <v>22</v>
      </c>
    </row>
    <row r="9">
      <c r="A9" s="20" t="n">
        <v>6</v>
      </c>
      <c r="B9" s="21" t="inlineStr">
        <is>
          <t>1-on-1 Reviews</t>
        </is>
      </c>
      <c r="C9" s="21" t="inlineStr">
        <is>
          <t>Meetings</t>
        </is>
      </c>
      <c r="D9" s="22" t="n">
        <v>6</v>
      </c>
      <c r="E9" s="21" t="inlineStr">
        <is>
          <t>Manager</t>
        </is>
      </c>
      <c r="F9" s="23" t="n">
        <v>8</v>
      </c>
    </row>
    <row r="10">
      <c r="A10" s="20" t="n">
        <v>7</v>
      </c>
      <c r="B10" s="21" t="inlineStr">
        <is>
          <t>All-Hands Meeting</t>
        </is>
      </c>
      <c r="C10" s="21" t="inlineStr">
        <is>
          <t>Meetings</t>
        </is>
      </c>
      <c r="D10" s="22" t="n">
        <v>4</v>
      </c>
      <c r="E10" s="21" t="inlineStr">
        <is>
          <t>Executive</t>
        </is>
      </c>
      <c r="F10" s="23" t="n">
        <v>2</v>
      </c>
    </row>
    <row r="11">
      <c r="A11" s="20" t="n">
        <v>8</v>
      </c>
      <c r="B11" s="21" t="inlineStr">
        <is>
          <t>Invoice Processing</t>
        </is>
      </c>
      <c r="C11" s="21" t="inlineStr">
        <is>
          <t>Administration</t>
        </is>
      </c>
      <c r="D11" s="22" t="n">
        <v>10</v>
      </c>
      <c r="E11" s="21" t="inlineStr">
        <is>
          <t>Junior Staff</t>
        </is>
      </c>
      <c r="F11" s="23" t="n">
        <v>40</v>
      </c>
    </row>
    <row r="12">
      <c r="A12" s="20" t="n">
        <v>9</v>
      </c>
      <c r="B12" s="21" t="inlineStr">
        <is>
          <t>Expense Reports</t>
        </is>
      </c>
      <c r="C12" s="21" t="inlineStr">
        <is>
          <t>Administration</t>
        </is>
      </c>
      <c r="D12" s="22" t="n">
        <v>5</v>
      </c>
      <c r="E12" s="21" t="inlineStr">
        <is>
          <t>Junior Staff</t>
        </is>
      </c>
      <c r="F12" s="23" t="n">
        <v>10</v>
      </c>
    </row>
    <row r="13">
      <c r="A13" s="20" t="n">
        <v>10</v>
      </c>
      <c r="B13" s="21" t="inlineStr">
        <is>
          <t>Payroll Review</t>
        </is>
      </c>
      <c r="C13" s="21" t="inlineStr">
        <is>
          <t>Administration</t>
        </is>
      </c>
      <c r="D13" s="22" t="n">
        <v>4</v>
      </c>
      <c r="E13" s="21" t="inlineStr">
        <is>
          <t>Manager</t>
        </is>
      </c>
      <c r="F13" s="23" t="n">
        <v>2</v>
      </c>
    </row>
    <row r="14">
      <c r="A14" s="20" t="n">
        <v>11</v>
      </c>
      <c r="B14" s="21" t="inlineStr">
        <is>
          <t>Email Triage</t>
        </is>
      </c>
      <c r="C14" s="21" t="inlineStr">
        <is>
          <t>Communication</t>
        </is>
      </c>
      <c r="D14" s="22" t="n">
        <v>15</v>
      </c>
      <c r="E14" s="21" t="inlineStr">
        <is>
          <t>Executive</t>
        </is>
      </c>
      <c r="F14" s="23" t="n">
        <v>22</v>
      </c>
    </row>
    <row r="15">
      <c r="A15" s="20" t="n">
        <v>12</v>
      </c>
      <c r="B15" s="21" t="inlineStr">
        <is>
          <t>Slack/Chat Responses</t>
        </is>
      </c>
      <c r="C15" s="21" t="inlineStr">
        <is>
          <t>Communication</t>
        </is>
      </c>
      <c r="D15" s="22" t="n">
        <v>10</v>
      </c>
      <c r="E15" s="21" t="inlineStr">
        <is>
          <t>Senior Staff</t>
        </is>
      </c>
      <c r="F15" s="23" t="n">
        <v>22</v>
      </c>
    </row>
    <row r="16">
      <c r="A16" s="20" t="n">
        <v>13</v>
      </c>
      <c r="B16" s="21" t="inlineStr">
        <is>
          <t>Order Fulfillment</t>
        </is>
      </c>
      <c r="C16" s="21" t="inlineStr">
        <is>
          <t>Operations</t>
        </is>
      </c>
      <c r="D16" s="22" t="n">
        <v>25</v>
      </c>
      <c r="E16" s="21" t="inlineStr">
        <is>
          <t>Junior Staff</t>
        </is>
      </c>
      <c r="F16" s="23" t="n">
        <v>60</v>
      </c>
    </row>
    <row r="17">
      <c r="A17" s="20" t="n">
        <v>14</v>
      </c>
      <c r="B17" s="21" t="inlineStr">
        <is>
          <t>Quality Checks</t>
        </is>
      </c>
      <c r="C17" s="21" t="inlineStr">
        <is>
          <t>Operations</t>
        </is>
      </c>
      <c r="D17" s="22" t="n">
        <v>12</v>
      </c>
      <c r="E17" s="21" t="inlineStr">
        <is>
          <t>Senior Staff</t>
        </is>
      </c>
      <c r="F17" s="23" t="n">
        <v>30</v>
      </c>
    </row>
    <row r="18">
      <c r="A18" s="20" t="n">
        <v>15</v>
      </c>
      <c r="B18" s="21" t="inlineStr">
        <is>
          <t>Inventory Management</t>
        </is>
      </c>
      <c r="C18" s="21" t="inlineStr">
        <is>
          <t>Operations</t>
        </is>
      </c>
      <c r="D18" s="22" t="n">
        <v>8</v>
      </c>
      <c r="E18" s="21" t="inlineStr">
        <is>
          <t>Junior Staff</t>
        </is>
      </c>
      <c r="F18" s="23" t="n">
        <v>10</v>
      </c>
    </row>
    <row r="19">
      <c r="A19" s="20" t="n">
        <v>16</v>
      </c>
      <c r="B19" s="21" t="inlineStr">
        <is>
          <t>Employee Training</t>
        </is>
      </c>
      <c r="C19" s="21" t="inlineStr">
        <is>
          <t>Learning/Development</t>
        </is>
      </c>
      <c r="D19" s="22" t="n">
        <v>6</v>
      </c>
      <c r="E19" s="21" t="inlineStr">
        <is>
          <t>Manager</t>
        </is>
      </c>
      <c r="F19" s="23" t="n">
        <v>4</v>
      </c>
    </row>
    <row r="20">
      <c r="A20" s="20" t="n">
        <v>17</v>
      </c>
      <c r="B20" s="21" t="inlineStr">
        <is>
          <t>Industry Research</t>
        </is>
      </c>
      <c r="C20" s="21" t="inlineStr">
        <is>
          <t>Learning/Development</t>
        </is>
      </c>
      <c r="D20" s="22" t="n">
        <v>4</v>
      </c>
      <c r="E20" s="21" t="inlineStr">
        <is>
          <t>Senior Staff</t>
        </is>
      </c>
      <c r="F20" s="23" t="n">
        <v>4</v>
      </c>
    </row>
    <row r="21">
      <c r="A21" s="20" t="n">
        <v>18</v>
      </c>
      <c r="B21" s="21" t="inlineStr">
        <is>
          <t>Social Media Management</t>
        </is>
      </c>
      <c r="C21" s="21" t="inlineStr">
        <is>
          <t>Other</t>
        </is>
      </c>
      <c r="D21" s="22" t="n">
        <v>8</v>
      </c>
      <c r="E21" s="21" t="inlineStr">
        <is>
          <t>Contractor</t>
        </is>
      </c>
      <c r="F21" s="23" t="n">
        <v>22</v>
      </c>
    </row>
    <row r="22">
      <c r="A22" s="20" t="n">
        <v>19</v>
      </c>
      <c r="B22" s="21" t="n"/>
      <c r="C22" s="21" t="n"/>
      <c r="D22" s="22" t="n"/>
      <c r="E22" s="21" t="n"/>
      <c r="F22" s="23" t="n"/>
    </row>
    <row r="23">
      <c r="A23" s="20" t="n">
        <v>20</v>
      </c>
      <c r="B23" s="21" t="n"/>
      <c r="C23" s="21" t="n"/>
      <c r="D23" s="22" t="n"/>
      <c r="E23" s="21" t="n"/>
      <c r="F23" s="23" t="n"/>
    </row>
    <row r="24">
      <c r="A24" s="20" t="n">
        <v>21</v>
      </c>
      <c r="B24" s="21" t="n"/>
      <c r="C24" s="21" t="n"/>
      <c r="D24" s="22" t="n"/>
      <c r="E24" s="21" t="n"/>
      <c r="F24" s="23" t="n"/>
    </row>
    <row r="25">
      <c r="A25" s="20" t="n">
        <v>22</v>
      </c>
      <c r="B25" s="21" t="n"/>
      <c r="C25" s="21" t="n"/>
      <c r="D25" s="22" t="n"/>
      <c r="E25" s="21" t="n"/>
      <c r="F25" s="23" t="n"/>
    </row>
    <row r="26">
      <c r="A26" s="20" t="n">
        <v>23</v>
      </c>
      <c r="B26" s="21" t="n"/>
      <c r="C26" s="21" t="n"/>
      <c r="D26" s="22" t="n"/>
      <c r="E26" s="21" t="n"/>
      <c r="F26" s="23" t="n"/>
    </row>
    <row r="27">
      <c r="A27" s="20" t="n">
        <v>24</v>
      </c>
      <c r="B27" s="21" t="n"/>
      <c r="C27" s="21" t="n"/>
      <c r="D27" s="22" t="n"/>
      <c r="E27" s="21" t="n"/>
      <c r="F27" s="23" t="n"/>
    </row>
    <row r="28">
      <c r="A28" s="20" t="n">
        <v>25</v>
      </c>
      <c r="B28" s="21" t="n"/>
      <c r="C28" s="21" t="n"/>
      <c r="D28" s="22" t="n"/>
      <c r="E28" s="21" t="n"/>
      <c r="F28" s="23" t="n"/>
    </row>
    <row r="29">
      <c r="A29" s="20" t="n">
        <v>26</v>
      </c>
      <c r="B29" s="21" t="n"/>
      <c r="C29" s="21" t="n"/>
      <c r="D29" s="22" t="n"/>
      <c r="E29" s="21" t="n"/>
      <c r="F29" s="23" t="n"/>
    </row>
    <row r="30">
      <c r="A30" s="20" t="n">
        <v>27</v>
      </c>
      <c r="B30" s="21" t="n"/>
      <c r="C30" s="21" t="n"/>
      <c r="D30" s="22" t="n"/>
      <c r="E30" s="21" t="n"/>
      <c r="F30" s="23" t="n"/>
    </row>
    <row r="31">
      <c r="A31" s="20" t="n">
        <v>28</v>
      </c>
      <c r="B31" s="21" t="n"/>
      <c r="C31" s="21" t="n"/>
      <c r="D31" s="22" t="n"/>
      <c r="E31" s="21" t="n"/>
      <c r="F31" s="23" t="n"/>
    </row>
    <row r="32">
      <c r="A32" s="20" t="n">
        <v>29</v>
      </c>
      <c r="B32" s="21" t="n"/>
      <c r="C32" s="21" t="n"/>
      <c r="D32" s="22" t="n"/>
      <c r="E32" s="21" t="n"/>
      <c r="F32" s="23" t="n"/>
    </row>
    <row r="33">
      <c r="A33" s="20" t="n">
        <v>30</v>
      </c>
      <c r="B33" s="21" t="n"/>
      <c r="C33" s="21" t="n"/>
      <c r="D33" s="22" t="n"/>
      <c r="E33" s="21" t="n"/>
      <c r="F33" s="23" t="n"/>
    </row>
    <row r="34">
      <c r="A34" s="20" t="n">
        <v>31</v>
      </c>
      <c r="B34" s="21" t="n"/>
      <c r="C34" s="21" t="n"/>
      <c r="D34" s="22" t="n"/>
      <c r="E34" s="21" t="n"/>
      <c r="F34" s="23" t="n"/>
    </row>
    <row r="35">
      <c r="A35" s="20" t="n">
        <v>32</v>
      </c>
      <c r="B35" s="21" t="n"/>
      <c r="C35" s="21" t="n"/>
      <c r="D35" s="22" t="n"/>
      <c r="E35" s="21" t="n"/>
      <c r="F35" s="23" t="n"/>
    </row>
    <row r="36">
      <c r="A36" s="20" t="n">
        <v>33</v>
      </c>
      <c r="B36" s="21" t="n"/>
      <c r="C36" s="21" t="n"/>
      <c r="D36" s="22" t="n"/>
      <c r="E36" s="21" t="n"/>
      <c r="F36" s="23" t="n"/>
    </row>
    <row r="37">
      <c r="A37" s="20" t="n">
        <v>34</v>
      </c>
      <c r="B37" s="21" t="n"/>
      <c r="C37" s="21" t="n"/>
      <c r="D37" s="22" t="n"/>
      <c r="E37" s="21" t="n"/>
      <c r="F37" s="23" t="n"/>
    </row>
    <row r="38">
      <c r="A38" s="20" t="n">
        <v>35</v>
      </c>
      <c r="B38" s="21" t="n"/>
      <c r="C38" s="21" t="n"/>
      <c r="D38" s="22" t="n"/>
      <c r="E38" s="21" t="n"/>
      <c r="F38" s="23" t="n"/>
    </row>
    <row r="39">
      <c r="A39" s="20" t="n">
        <v>36</v>
      </c>
      <c r="B39" s="21" t="n"/>
      <c r="C39" s="21" t="n"/>
      <c r="D39" s="22" t="n"/>
      <c r="E39" s="21" t="n"/>
      <c r="F39" s="23" t="n"/>
    </row>
    <row r="40">
      <c r="A40" s="20" t="n">
        <v>37</v>
      </c>
      <c r="B40" s="21" t="n"/>
      <c r="C40" s="21" t="n"/>
      <c r="D40" s="22" t="n"/>
      <c r="E40" s="21" t="n"/>
      <c r="F40" s="23" t="n"/>
    </row>
    <row r="41">
      <c r="A41" s="20" t="n">
        <v>38</v>
      </c>
      <c r="B41" s="21" t="n"/>
      <c r="C41" s="21" t="n"/>
      <c r="D41" s="22" t="n"/>
      <c r="E41" s="21" t="n"/>
      <c r="F41" s="23" t="n"/>
    </row>
    <row r="42">
      <c r="A42" s="20" t="n">
        <v>39</v>
      </c>
      <c r="B42" s="21" t="n"/>
      <c r="C42" s="21" t="n"/>
      <c r="D42" s="22" t="n"/>
      <c r="E42" s="21" t="n"/>
      <c r="F42" s="23" t="n"/>
    </row>
    <row r="43">
      <c r="A43" s="20" t="n">
        <v>40</v>
      </c>
      <c r="B43" s="21" t="n"/>
      <c r="C43" s="21" t="n"/>
      <c r="D43" s="22" t="n"/>
      <c r="E43" s="21" t="n"/>
      <c r="F43" s="23" t="n"/>
    </row>
    <row r="45">
      <c r="B45" s="24" t="inlineStr">
        <is>
          <t>Categories: Revenue Generating, Operations, Administration, Meetings, Communication, Learning/Development, Other</t>
        </is>
      </c>
    </row>
    <row r="46">
      <c r="B46" s="24" t="inlineStr">
        <is>
          <t>Roles: Executive, Manager, Senior Staff, Junior Staff, Contractor, Intern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81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</row>
    <row r="3" ht="28" customHeight="1">
      <c r="A3" s="27" t="inlineStr">
        <is>
          <t xml:space="preserve">  TASK COST ANALYSIS</t>
        </is>
      </c>
      <c r="B3" s="28" t="n"/>
      <c r="C3" s="28" t="n"/>
      <c r="D3" s="28" t="n"/>
      <c r="E3" s="28" t="n"/>
      <c r="F3" s="28" t="n"/>
      <c r="G3" s="28" t="n"/>
    </row>
    <row r="4" ht="32" customHeight="1">
      <c r="A4" s="19" t="inlineStr">
        <is>
          <t>#</t>
        </is>
      </c>
      <c r="B4" s="19" t="inlineStr">
        <is>
          <t>Task</t>
        </is>
      </c>
      <c r="C4" s="19" t="inlineStr">
        <is>
          <t>Hourly Rate</t>
        </is>
      </c>
      <c r="D4" s="19" t="inlineStr">
        <is>
          <t>Monthly Cost</t>
        </is>
      </c>
      <c r="E4" s="19" t="inlineStr">
        <is>
          <t>Annual Cost</t>
        </is>
      </c>
      <c r="F4" s="19" t="inlineStr">
        <is>
          <t>% of Total</t>
        </is>
      </c>
      <c r="G4" s="19" t="inlineStr">
        <is>
          <t>Cost Rank</t>
        </is>
      </c>
    </row>
    <row r="5">
      <c r="A5" s="29">
        <f>INPUT!A4</f>
        <v/>
      </c>
      <c r="B5" s="30">
        <f>INPUT!B4</f>
        <v/>
      </c>
      <c r="C5" s="31">
        <f>IF(INPUT!E4="","",IF(INPUT!E4="Executive",CONFIG!B4,IF(INPUT!E4="Manager",CONFIG!B5,IF(INPUT!E4="Senior Staff",CONFIG!B6,IF(INPUT!E4="Junior Staff",CONFIG!B7,IF(INPUT!E4="Contractor",CONFIG!B8,IF(INPUT!E4="Intern",CONFIG!B9,0)))))))</f>
        <v/>
      </c>
      <c r="D5" s="32">
        <f>IF(INPUT!D4="","",ROUND(INPUT!D4*C5*CONFIG!B13,2))</f>
        <v/>
      </c>
      <c r="E5" s="31">
        <f>IF(D5="","",D5*12)</f>
        <v/>
      </c>
      <c r="F5" s="33">
        <f>IF(D5="","",IFERROR(D5/SUMPRODUCT((D$5:D$44&lt;&gt;"")*D$5:D$44),0))</f>
        <v/>
      </c>
      <c r="G5" s="34">
        <f>IF(D5="","",IFERROR(RANK(D5,D$5:D$44,0),""))</f>
        <v/>
      </c>
    </row>
    <row r="6">
      <c r="A6" s="29">
        <f>INPUT!A5</f>
        <v/>
      </c>
      <c r="B6" s="30">
        <f>INPUT!B5</f>
        <v/>
      </c>
      <c r="C6" s="31">
        <f>IF(INPUT!E5="","",IF(INPUT!E5="Executive",CONFIG!B4,IF(INPUT!E5="Manager",CONFIG!B5,IF(INPUT!E5="Senior Staff",CONFIG!B6,IF(INPUT!E5="Junior Staff",CONFIG!B7,IF(INPUT!E5="Contractor",CONFIG!B8,IF(INPUT!E5="Intern",CONFIG!B9,0)))))))</f>
        <v/>
      </c>
      <c r="D6" s="32">
        <f>IF(INPUT!D5="","",ROUND(INPUT!D5*C6*CONFIG!B13,2))</f>
        <v/>
      </c>
      <c r="E6" s="31">
        <f>IF(D6="","",D6*12)</f>
        <v/>
      </c>
      <c r="F6" s="33">
        <f>IF(D6="","",IFERROR(D6/SUMPRODUCT((D$5:D$44&lt;&gt;"")*D$5:D$44),0))</f>
        <v/>
      </c>
      <c r="G6" s="34">
        <f>IF(D6="","",IFERROR(RANK(D6,D$5:D$44,0),""))</f>
        <v/>
      </c>
    </row>
    <row r="7">
      <c r="A7" s="29">
        <f>INPUT!A6</f>
        <v/>
      </c>
      <c r="B7" s="30">
        <f>INPUT!B6</f>
        <v/>
      </c>
      <c r="C7" s="31">
        <f>IF(INPUT!E6="","",IF(INPUT!E6="Executive",CONFIG!B4,IF(INPUT!E6="Manager",CONFIG!B5,IF(INPUT!E6="Senior Staff",CONFIG!B6,IF(INPUT!E6="Junior Staff",CONFIG!B7,IF(INPUT!E6="Contractor",CONFIG!B8,IF(INPUT!E6="Intern",CONFIG!B9,0)))))))</f>
        <v/>
      </c>
      <c r="D7" s="32">
        <f>IF(INPUT!D6="","",ROUND(INPUT!D6*C7*CONFIG!B13,2))</f>
        <v/>
      </c>
      <c r="E7" s="31">
        <f>IF(D7="","",D7*12)</f>
        <v/>
      </c>
      <c r="F7" s="33">
        <f>IF(D7="","",IFERROR(D7/SUMPRODUCT((D$5:D$44&lt;&gt;"")*D$5:D$44),0))</f>
        <v/>
      </c>
      <c r="G7" s="34">
        <f>IF(D7="","",IFERROR(RANK(D7,D$5:D$44,0),""))</f>
        <v/>
      </c>
    </row>
    <row r="8">
      <c r="A8" s="29">
        <f>INPUT!A7</f>
        <v/>
      </c>
      <c r="B8" s="30">
        <f>INPUT!B7</f>
        <v/>
      </c>
      <c r="C8" s="31">
        <f>IF(INPUT!E7="","",IF(INPUT!E7="Executive",CONFIG!B4,IF(INPUT!E7="Manager",CONFIG!B5,IF(INPUT!E7="Senior Staff",CONFIG!B6,IF(INPUT!E7="Junior Staff",CONFIG!B7,IF(INPUT!E7="Contractor",CONFIG!B8,IF(INPUT!E7="Intern",CONFIG!B9,0)))))))</f>
        <v/>
      </c>
      <c r="D8" s="32">
        <f>IF(INPUT!D7="","",ROUND(INPUT!D7*C8*CONFIG!B13,2))</f>
        <v/>
      </c>
      <c r="E8" s="31">
        <f>IF(D8="","",D8*12)</f>
        <v/>
      </c>
      <c r="F8" s="33">
        <f>IF(D8="","",IFERROR(D8/SUMPRODUCT((D$5:D$44&lt;&gt;"")*D$5:D$44),0))</f>
        <v/>
      </c>
      <c r="G8" s="34">
        <f>IF(D8="","",IFERROR(RANK(D8,D$5:D$44,0),""))</f>
        <v/>
      </c>
    </row>
    <row r="9">
      <c r="A9" s="29">
        <f>INPUT!A8</f>
        <v/>
      </c>
      <c r="B9" s="30">
        <f>INPUT!B8</f>
        <v/>
      </c>
      <c r="C9" s="31">
        <f>IF(INPUT!E8="","",IF(INPUT!E8="Executive",CONFIG!B4,IF(INPUT!E8="Manager",CONFIG!B5,IF(INPUT!E8="Senior Staff",CONFIG!B6,IF(INPUT!E8="Junior Staff",CONFIG!B7,IF(INPUT!E8="Contractor",CONFIG!B8,IF(INPUT!E8="Intern",CONFIG!B9,0)))))))</f>
        <v/>
      </c>
      <c r="D9" s="32">
        <f>IF(INPUT!D8="","",ROUND(INPUT!D8*C9*CONFIG!B13,2))</f>
        <v/>
      </c>
      <c r="E9" s="31">
        <f>IF(D9="","",D9*12)</f>
        <v/>
      </c>
      <c r="F9" s="33">
        <f>IF(D9="","",IFERROR(D9/SUMPRODUCT((D$5:D$44&lt;&gt;"")*D$5:D$44),0))</f>
        <v/>
      </c>
      <c r="G9" s="34">
        <f>IF(D9="","",IFERROR(RANK(D9,D$5:D$44,0),""))</f>
        <v/>
      </c>
    </row>
    <row r="10">
      <c r="A10" s="29">
        <f>INPUT!A9</f>
        <v/>
      </c>
      <c r="B10" s="30">
        <f>INPUT!B9</f>
        <v/>
      </c>
      <c r="C10" s="31">
        <f>IF(INPUT!E9="","",IF(INPUT!E9="Executive",CONFIG!B4,IF(INPUT!E9="Manager",CONFIG!B5,IF(INPUT!E9="Senior Staff",CONFIG!B6,IF(INPUT!E9="Junior Staff",CONFIG!B7,IF(INPUT!E9="Contractor",CONFIG!B8,IF(INPUT!E9="Intern",CONFIG!B9,0)))))))</f>
        <v/>
      </c>
      <c r="D10" s="32">
        <f>IF(INPUT!D9="","",ROUND(INPUT!D9*C10*CONFIG!B13,2))</f>
        <v/>
      </c>
      <c r="E10" s="31">
        <f>IF(D10="","",D10*12)</f>
        <v/>
      </c>
      <c r="F10" s="33">
        <f>IF(D10="","",IFERROR(D10/SUMPRODUCT((D$5:D$44&lt;&gt;"")*D$5:D$44),0))</f>
        <v/>
      </c>
      <c r="G10" s="34">
        <f>IF(D10="","",IFERROR(RANK(D10,D$5:D$44,0),""))</f>
        <v/>
      </c>
    </row>
    <row r="11">
      <c r="A11" s="29">
        <f>INPUT!A10</f>
        <v/>
      </c>
      <c r="B11" s="30">
        <f>INPUT!B10</f>
        <v/>
      </c>
      <c r="C11" s="31">
        <f>IF(INPUT!E10="","",IF(INPUT!E10="Executive",CONFIG!B4,IF(INPUT!E10="Manager",CONFIG!B5,IF(INPUT!E10="Senior Staff",CONFIG!B6,IF(INPUT!E10="Junior Staff",CONFIG!B7,IF(INPUT!E10="Contractor",CONFIG!B8,IF(INPUT!E10="Intern",CONFIG!B9,0)))))))</f>
        <v/>
      </c>
      <c r="D11" s="32">
        <f>IF(INPUT!D10="","",ROUND(INPUT!D10*C11*CONFIG!B13,2))</f>
        <v/>
      </c>
      <c r="E11" s="31">
        <f>IF(D11="","",D11*12)</f>
        <v/>
      </c>
      <c r="F11" s="33">
        <f>IF(D11="","",IFERROR(D11/SUMPRODUCT((D$5:D$44&lt;&gt;"")*D$5:D$44),0))</f>
        <v/>
      </c>
      <c r="G11" s="34">
        <f>IF(D11="","",IFERROR(RANK(D11,D$5:D$44,0),""))</f>
        <v/>
      </c>
    </row>
    <row r="12">
      <c r="A12" s="29">
        <f>INPUT!A11</f>
        <v/>
      </c>
      <c r="B12" s="30">
        <f>INPUT!B11</f>
        <v/>
      </c>
      <c r="C12" s="31">
        <f>IF(INPUT!E11="","",IF(INPUT!E11="Executive",CONFIG!B4,IF(INPUT!E11="Manager",CONFIG!B5,IF(INPUT!E11="Senior Staff",CONFIG!B6,IF(INPUT!E11="Junior Staff",CONFIG!B7,IF(INPUT!E11="Contractor",CONFIG!B8,IF(INPUT!E11="Intern",CONFIG!B9,0)))))))</f>
        <v/>
      </c>
      <c r="D12" s="32">
        <f>IF(INPUT!D11="","",ROUND(INPUT!D11*C12*CONFIG!B13,2))</f>
        <v/>
      </c>
      <c r="E12" s="31">
        <f>IF(D12="","",D12*12)</f>
        <v/>
      </c>
      <c r="F12" s="33">
        <f>IF(D12="","",IFERROR(D12/SUMPRODUCT((D$5:D$44&lt;&gt;"")*D$5:D$44),0))</f>
        <v/>
      </c>
      <c r="G12" s="34">
        <f>IF(D12="","",IFERROR(RANK(D12,D$5:D$44,0),""))</f>
        <v/>
      </c>
    </row>
    <row r="13">
      <c r="A13" s="29">
        <f>INPUT!A12</f>
        <v/>
      </c>
      <c r="B13" s="30">
        <f>INPUT!B12</f>
        <v/>
      </c>
      <c r="C13" s="31">
        <f>IF(INPUT!E12="","",IF(INPUT!E12="Executive",CONFIG!B4,IF(INPUT!E12="Manager",CONFIG!B5,IF(INPUT!E12="Senior Staff",CONFIG!B6,IF(INPUT!E12="Junior Staff",CONFIG!B7,IF(INPUT!E12="Contractor",CONFIG!B8,IF(INPUT!E12="Intern",CONFIG!B9,0)))))))</f>
        <v/>
      </c>
      <c r="D13" s="32">
        <f>IF(INPUT!D12="","",ROUND(INPUT!D12*C13*CONFIG!B13,2))</f>
        <v/>
      </c>
      <c r="E13" s="31">
        <f>IF(D13="","",D13*12)</f>
        <v/>
      </c>
      <c r="F13" s="33">
        <f>IF(D13="","",IFERROR(D13/SUMPRODUCT((D$5:D$44&lt;&gt;"")*D$5:D$44),0))</f>
        <v/>
      </c>
      <c r="G13" s="34">
        <f>IF(D13="","",IFERROR(RANK(D13,D$5:D$44,0),""))</f>
        <v/>
      </c>
    </row>
    <row r="14">
      <c r="A14" s="29">
        <f>INPUT!A13</f>
        <v/>
      </c>
      <c r="B14" s="30">
        <f>INPUT!B13</f>
        <v/>
      </c>
      <c r="C14" s="31">
        <f>IF(INPUT!E13="","",IF(INPUT!E13="Executive",CONFIG!B4,IF(INPUT!E13="Manager",CONFIG!B5,IF(INPUT!E13="Senior Staff",CONFIG!B6,IF(INPUT!E13="Junior Staff",CONFIG!B7,IF(INPUT!E13="Contractor",CONFIG!B8,IF(INPUT!E13="Intern",CONFIG!B9,0)))))))</f>
        <v/>
      </c>
      <c r="D14" s="32">
        <f>IF(INPUT!D13="","",ROUND(INPUT!D13*C14*CONFIG!B13,2))</f>
        <v/>
      </c>
      <c r="E14" s="31">
        <f>IF(D14="","",D14*12)</f>
        <v/>
      </c>
      <c r="F14" s="33">
        <f>IF(D14="","",IFERROR(D14/SUMPRODUCT((D$5:D$44&lt;&gt;"")*D$5:D$44),0))</f>
        <v/>
      </c>
      <c r="G14" s="34">
        <f>IF(D14="","",IFERROR(RANK(D14,D$5:D$44,0),""))</f>
        <v/>
      </c>
    </row>
    <row r="15">
      <c r="A15" s="29">
        <f>INPUT!A14</f>
        <v/>
      </c>
      <c r="B15" s="30">
        <f>INPUT!B14</f>
        <v/>
      </c>
      <c r="C15" s="31">
        <f>IF(INPUT!E14="","",IF(INPUT!E14="Executive",CONFIG!B4,IF(INPUT!E14="Manager",CONFIG!B5,IF(INPUT!E14="Senior Staff",CONFIG!B6,IF(INPUT!E14="Junior Staff",CONFIG!B7,IF(INPUT!E14="Contractor",CONFIG!B8,IF(INPUT!E14="Intern",CONFIG!B9,0)))))))</f>
        <v/>
      </c>
      <c r="D15" s="32">
        <f>IF(INPUT!D14="","",ROUND(INPUT!D14*C15*CONFIG!B13,2))</f>
        <v/>
      </c>
      <c r="E15" s="31">
        <f>IF(D15="","",D15*12)</f>
        <v/>
      </c>
      <c r="F15" s="33">
        <f>IF(D15="","",IFERROR(D15/SUMPRODUCT((D$5:D$44&lt;&gt;"")*D$5:D$44),0))</f>
        <v/>
      </c>
      <c r="G15" s="34">
        <f>IF(D15="","",IFERROR(RANK(D15,D$5:D$44,0),""))</f>
        <v/>
      </c>
    </row>
    <row r="16">
      <c r="A16" s="29">
        <f>INPUT!A15</f>
        <v/>
      </c>
      <c r="B16" s="30">
        <f>INPUT!B15</f>
        <v/>
      </c>
      <c r="C16" s="31">
        <f>IF(INPUT!E15="","",IF(INPUT!E15="Executive",CONFIG!B4,IF(INPUT!E15="Manager",CONFIG!B5,IF(INPUT!E15="Senior Staff",CONFIG!B6,IF(INPUT!E15="Junior Staff",CONFIG!B7,IF(INPUT!E15="Contractor",CONFIG!B8,IF(INPUT!E15="Intern",CONFIG!B9,0)))))))</f>
        <v/>
      </c>
      <c r="D16" s="32">
        <f>IF(INPUT!D15="","",ROUND(INPUT!D15*C16*CONFIG!B13,2))</f>
        <v/>
      </c>
      <c r="E16" s="31">
        <f>IF(D16="","",D16*12)</f>
        <v/>
      </c>
      <c r="F16" s="33">
        <f>IF(D16="","",IFERROR(D16/SUMPRODUCT((D$5:D$44&lt;&gt;"")*D$5:D$44),0))</f>
        <v/>
      </c>
      <c r="G16" s="34">
        <f>IF(D16="","",IFERROR(RANK(D16,D$5:D$44,0),""))</f>
        <v/>
      </c>
    </row>
    <row r="17">
      <c r="A17" s="29">
        <f>INPUT!A16</f>
        <v/>
      </c>
      <c r="B17" s="30">
        <f>INPUT!B16</f>
        <v/>
      </c>
      <c r="C17" s="31">
        <f>IF(INPUT!E16="","",IF(INPUT!E16="Executive",CONFIG!B4,IF(INPUT!E16="Manager",CONFIG!B5,IF(INPUT!E16="Senior Staff",CONFIG!B6,IF(INPUT!E16="Junior Staff",CONFIG!B7,IF(INPUT!E16="Contractor",CONFIG!B8,IF(INPUT!E16="Intern",CONFIG!B9,0)))))))</f>
        <v/>
      </c>
      <c r="D17" s="32">
        <f>IF(INPUT!D16="","",ROUND(INPUT!D16*C17*CONFIG!B13,2))</f>
        <v/>
      </c>
      <c r="E17" s="31">
        <f>IF(D17="","",D17*12)</f>
        <v/>
      </c>
      <c r="F17" s="33">
        <f>IF(D17="","",IFERROR(D17/SUMPRODUCT((D$5:D$44&lt;&gt;"")*D$5:D$44),0))</f>
        <v/>
      </c>
      <c r="G17" s="34">
        <f>IF(D17="","",IFERROR(RANK(D17,D$5:D$44,0),""))</f>
        <v/>
      </c>
    </row>
    <row r="18">
      <c r="A18" s="29">
        <f>INPUT!A17</f>
        <v/>
      </c>
      <c r="B18" s="30">
        <f>INPUT!B17</f>
        <v/>
      </c>
      <c r="C18" s="31">
        <f>IF(INPUT!E17="","",IF(INPUT!E17="Executive",CONFIG!B4,IF(INPUT!E17="Manager",CONFIG!B5,IF(INPUT!E17="Senior Staff",CONFIG!B6,IF(INPUT!E17="Junior Staff",CONFIG!B7,IF(INPUT!E17="Contractor",CONFIG!B8,IF(INPUT!E17="Intern",CONFIG!B9,0)))))))</f>
        <v/>
      </c>
      <c r="D18" s="32">
        <f>IF(INPUT!D17="","",ROUND(INPUT!D17*C18*CONFIG!B13,2))</f>
        <v/>
      </c>
      <c r="E18" s="31">
        <f>IF(D18="","",D18*12)</f>
        <v/>
      </c>
      <c r="F18" s="33">
        <f>IF(D18="","",IFERROR(D18/SUMPRODUCT((D$5:D$44&lt;&gt;"")*D$5:D$44),0))</f>
        <v/>
      </c>
      <c r="G18" s="34">
        <f>IF(D18="","",IFERROR(RANK(D18,D$5:D$44,0),""))</f>
        <v/>
      </c>
    </row>
    <row r="19">
      <c r="A19" s="29">
        <f>INPUT!A18</f>
        <v/>
      </c>
      <c r="B19" s="30">
        <f>INPUT!B18</f>
        <v/>
      </c>
      <c r="C19" s="31">
        <f>IF(INPUT!E18="","",IF(INPUT!E18="Executive",CONFIG!B4,IF(INPUT!E18="Manager",CONFIG!B5,IF(INPUT!E18="Senior Staff",CONFIG!B6,IF(INPUT!E18="Junior Staff",CONFIG!B7,IF(INPUT!E18="Contractor",CONFIG!B8,IF(INPUT!E18="Intern",CONFIG!B9,0)))))))</f>
        <v/>
      </c>
      <c r="D19" s="32">
        <f>IF(INPUT!D18="","",ROUND(INPUT!D18*C19*CONFIG!B13,2))</f>
        <v/>
      </c>
      <c r="E19" s="31">
        <f>IF(D19="","",D19*12)</f>
        <v/>
      </c>
      <c r="F19" s="33">
        <f>IF(D19="","",IFERROR(D19/SUMPRODUCT((D$5:D$44&lt;&gt;"")*D$5:D$44),0))</f>
        <v/>
      </c>
      <c r="G19" s="34">
        <f>IF(D19="","",IFERROR(RANK(D19,D$5:D$44,0),""))</f>
        <v/>
      </c>
    </row>
    <row r="20">
      <c r="A20" s="29">
        <f>INPUT!A19</f>
        <v/>
      </c>
      <c r="B20" s="30">
        <f>INPUT!B19</f>
        <v/>
      </c>
      <c r="C20" s="31">
        <f>IF(INPUT!E19="","",IF(INPUT!E19="Executive",CONFIG!B4,IF(INPUT!E19="Manager",CONFIG!B5,IF(INPUT!E19="Senior Staff",CONFIG!B6,IF(INPUT!E19="Junior Staff",CONFIG!B7,IF(INPUT!E19="Contractor",CONFIG!B8,IF(INPUT!E19="Intern",CONFIG!B9,0)))))))</f>
        <v/>
      </c>
      <c r="D20" s="32">
        <f>IF(INPUT!D19="","",ROUND(INPUT!D19*C20*CONFIG!B13,2))</f>
        <v/>
      </c>
      <c r="E20" s="31">
        <f>IF(D20="","",D20*12)</f>
        <v/>
      </c>
      <c r="F20" s="33">
        <f>IF(D20="","",IFERROR(D20/SUMPRODUCT((D$5:D$44&lt;&gt;"")*D$5:D$44),0))</f>
        <v/>
      </c>
      <c r="G20" s="34">
        <f>IF(D20="","",IFERROR(RANK(D20,D$5:D$44,0),""))</f>
        <v/>
      </c>
    </row>
    <row r="21">
      <c r="A21" s="29">
        <f>INPUT!A20</f>
        <v/>
      </c>
      <c r="B21" s="30">
        <f>INPUT!B20</f>
        <v/>
      </c>
      <c r="C21" s="31">
        <f>IF(INPUT!E20="","",IF(INPUT!E20="Executive",CONFIG!B4,IF(INPUT!E20="Manager",CONFIG!B5,IF(INPUT!E20="Senior Staff",CONFIG!B6,IF(INPUT!E20="Junior Staff",CONFIG!B7,IF(INPUT!E20="Contractor",CONFIG!B8,IF(INPUT!E20="Intern",CONFIG!B9,0)))))))</f>
        <v/>
      </c>
      <c r="D21" s="32">
        <f>IF(INPUT!D20="","",ROUND(INPUT!D20*C21*CONFIG!B13,2))</f>
        <v/>
      </c>
      <c r="E21" s="31">
        <f>IF(D21="","",D21*12)</f>
        <v/>
      </c>
      <c r="F21" s="33">
        <f>IF(D21="","",IFERROR(D21/SUMPRODUCT((D$5:D$44&lt;&gt;"")*D$5:D$44),0))</f>
        <v/>
      </c>
      <c r="G21" s="34">
        <f>IF(D21="","",IFERROR(RANK(D21,D$5:D$44,0),""))</f>
        <v/>
      </c>
    </row>
    <row r="22">
      <c r="A22" s="29">
        <f>INPUT!A21</f>
        <v/>
      </c>
      <c r="B22" s="30">
        <f>INPUT!B21</f>
        <v/>
      </c>
      <c r="C22" s="31">
        <f>IF(INPUT!E21="","",IF(INPUT!E21="Executive",CONFIG!B4,IF(INPUT!E21="Manager",CONFIG!B5,IF(INPUT!E21="Senior Staff",CONFIG!B6,IF(INPUT!E21="Junior Staff",CONFIG!B7,IF(INPUT!E21="Contractor",CONFIG!B8,IF(INPUT!E21="Intern",CONFIG!B9,0)))))))</f>
        <v/>
      </c>
      <c r="D22" s="32">
        <f>IF(INPUT!D21="","",ROUND(INPUT!D21*C22*CONFIG!B13,2))</f>
        <v/>
      </c>
      <c r="E22" s="31">
        <f>IF(D22="","",D22*12)</f>
        <v/>
      </c>
      <c r="F22" s="33">
        <f>IF(D22="","",IFERROR(D22/SUMPRODUCT((D$5:D$44&lt;&gt;"")*D$5:D$44),0))</f>
        <v/>
      </c>
      <c r="G22" s="34">
        <f>IF(D22="","",IFERROR(RANK(D22,D$5:D$44,0),""))</f>
        <v/>
      </c>
    </row>
    <row r="23">
      <c r="A23" s="29">
        <f>INPUT!A22</f>
        <v/>
      </c>
      <c r="B23" s="30">
        <f>INPUT!B22</f>
        <v/>
      </c>
      <c r="C23" s="31">
        <f>IF(INPUT!E22="","",IF(INPUT!E22="Executive",CONFIG!B4,IF(INPUT!E22="Manager",CONFIG!B5,IF(INPUT!E22="Senior Staff",CONFIG!B6,IF(INPUT!E22="Junior Staff",CONFIG!B7,IF(INPUT!E22="Contractor",CONFIG!B8,IF(INPUT!E22="Intern",CONFIG!B9,0)))))))</f>
        <v/>
      </c>
      <c r="D23" s="32">
        <f>IF(INPUT!D22="","",ROUND(INPUT!D22*C23*CONFIG!B13,2))</f>
        <v/>
      </c>
      <c r="E23" s="31">
        <f>IF(D23="","",D23*12)</f>
        <v/>
      </c>
      <c r="F23" s="33">
        <f>IF(D23="","",IFERROR(D23/SUMPRODUCT((D$5:D$44&lt;&gt;"")*D$5:D$44),0))</f>
        <v/>
      </c>
      <c r="G23" s="34">
        <f>IF(D23="","",IFERROR(RANK(D23,D$5:D$44,0),""))</f>
        <v/>
      </c>
    </row>
    <row r="24">
      <c r="A24" s="29">
        <f>INPUT!A23</f>
        <v/>
      </c>
      <c r="B24" s="30">
        <f>INPUT!B23</f>
        <v/>
      </c>
      <c r="C24" s="31">
        <f>IF(INPUT!E23="","",IF(INPUT!E23="Executive",CONFIG!B4,IF(INPUT!E23="Manager",CONFIG!B5,IF(INPUT!E23="Senior Staff",CONFIG!B6,IF(INPUT!E23="Junior Staff",CONFIG!B7,IF(INPUT!E23="Contractor",CONFIG!B8,IF(INPUT!E23="Intern",CONFIG!B9,0)))))))</f>
        <v/>
      </c>
      <c r="D24" s="32">
        <f>IF(INPUT!D23="","",ROUND(INPUT!D23*C24*CONFIG!B13,2))</f>
        <v/>
      </c>
      <c r="E24" s="31">
        <f>IF(D24="","",D24*12)</f>
        <v/>
      </c>
      <c r="F24" s="33">
        <f>IF(D24="","",IFERROR(D24/SUMPRODUCT((D$5:D$44&lt;&gt;"")*D$5:D$44),0))</f>
        <v/>
      </c>
      <c r="G24" s="34">
        <f>IF(D24="","",IFERROR(RANK(D24,D$5:D$44,0),""))</f>
        <v/>
      </c>
    </row>
    <row r="25">
      <c r="A25" s="29">
        <f>INPUT!A24</f>
        <v/>
      </c>
      <c r="B25" s="30">
        <f>INPUT!B24</f>
        <v/>
      </c>
      <c r="C25" s="31">
        <f>IF(INPUT!E24="","",IF(INPUT!E24="Executive",CONFIG!B4,IF(INPUT!E24="Manager",CONFIG!B5,IF(INPUT!E24="Senior Staff",CONFIG!B6,IF(INPUT!E24="Junior Staff",CONFIG!B7,IF(INPUT!E24="Contractor",CONFIG!B8,IF(INPUT!E24="Intern",CONFIG!B9,0)))))))</f>
        <v/>
      </c>
      <c r="D25" s="32">
        <f>IF(INPUT!D24="","",ROUND(INPUT!D24*C25*CONFIG!B13,2))</f>
        <v/>
      </c>
      <c r="E25" s="31">
        <f>IF(D25="","",D25*12)</f>
        <v/>
      </c>
      <c r="F25" s="33">
        <f>IF(D25="","",IFERROR(D25/SUMPRODUCT((D$5:D$44&lt;&gt;"")*D$5:D$44),0))</f>
        <v/>
      </c>
      <c r="G25" s="34">
        <f>IF(D25="","",IFERROR(RANK(D25,D$5:D$44,0),""))</f>
        <v/>
      </c>
    </row>
    <row r="26">
      <c r="A26" s="29">
        <f>INPUT!A25</f>
        <v/>
      </c>
      <c r="B26" s="30">
        <f>INPUT!B25</f>
        <v/>
      </c>
      <c r="C26" s="31">
        <f>IF(INPUT!E25="","",IF(INPUT!E25="Executive",CONFIG!B4,IF(INPUT!E25="Manager",CONFIG!B5,IF(INPUT!E25="Senior Staff",CONFIG!B6,IF(INPUT!E25="Junior Staff",CONFIG!B7,IF(INPUT!E25="Contractor",CONFIG!B8,IF(INPUT!E25="Intern",CONFIG!B9,0)))))))</f>
        <v/>
      </c>
      <c r="D26" s="32">
        <f>IF(INPUT!D25="","",ROUND(INPUT!D25*C26*CONFIG!B13,2))</f>
        <v/>
      </c>
      <c r="E26" s="31">
        <f>IF(D26="","",D26*12)</f>
        <v/>
      </c>
      <c r="F26" s="33">
        <f>IF(D26="","",IFERROR(D26/SUMPRODUCT((D$5:D$44&lt;&gt;"")*D$5:D$44),0))</f>
        <v/>
      </c>
      <c r="G26" s="34">
        <f>IF(D26="","",IFERROR(RANK(D26,D$5:D$44,0),""))</f>
        <v/>
      </c>
    </row>
    <row r="27">
      <c r="A27" s="29">
        <f>INPUT!A26</f>
        <v/>
      </c>
      <c r="B27" s="30">
        <f>INPUT!B26</f>
        <v/>
      </c>
      <c r="C27" s="31">
        <f>IF(INPUT!E26="","",IF(INPUT!E26="Executive",CONFIG!B4,IF(INPUT!E26="Manager",CONFIG!B5,IF(INPUT!E26="Senior Staff",CONFIG!B6,IF(INPUT!E26="Junior Staff",CONFIG!B7,IF(INPUT!E26="Contractor",CONFIG!B8,IF(INPUT!E26="Intern",CONFIG!B9,0)))))))</f>
        <v/>
      </c>
      <c r="D27" s="32">
        <f>IF(INPUT!D26="","",ROUND(INPUT!D26*C27*CONFIG!B13,2))</f>
        <v/>
      </c>
      <c r="E27" s="31">
        <f>IF(D27="","",D27*12)</f>
        <v/>
      </c>
      <c r="F27" s="33">
        <f>IF(D27="","",IFERROR(D27/SUMPRODUCT((D$5:D$44&lt;&gt;"")*D$5:D$44),0))</f>
        <v/>
      </c>
      <c r="G27" s="34">
        <f>IF(D27="","",IFERROR(RANK(D27,D$5:D$44,0),""))</f>
        <v/>
      </c>
    </row>
    <row r="28">
      <c r="A28" s="29">
        <f>INPUT!A27</f>
        <v/>
      </c>
      <c r="B28" s="30">
        <f>INPUT!B27</f>
        <v/>
      </c>
      <c r="C28" s="31">
        <f>IF(INPUT!E27="","",IF(INPUT!E27="Executive",CONFIG!B4,IF(INPUT!E27="Manager",CONFIG!B5,IF(INPUT!E27="Senior Staff",CONFIG!B6,IF(INPUT!E27="Junior Staff",CONFIG!B7,IF(INPUT!E27="Contractor",CONFIG!B8,IF(INPUT!E27="Intern",CONFIG!B9,0)))))))</f>
        <v/>
      </c>
      <c r="D28" s="32">
        <f>IF(INPUT!D27="","",ROUND(INPUT!D27*C28*CONFIG!B13,2))</f>
        <v/>
      </c>
      <c r="E28" s="31">
        <f>IF(D28="","",D28*12)</f>
        <v/>
      </c>
      <c r="F28" s="33">
        <f>IF(D28="","",IFERROR(D28/SUMPRODUCT((D$5:D$44&lt;&gt;"")*D$5:D$44),0))</f>
        <v/>
      </c>
      <c r="G28" s="34">
        <f>IF(D28="","",IFERROR(RANK(D28,D$5:D$44,0),""))</f>
        <v/>
      </c>
    </row>
    <row r="29">
      <c r="A29" s="29">
        <f>INPUT!A28</f>
        <v/>
      </c>
      <c r="B29" s="30">
        <f>INPUT!B28</f>
        <v/>
      </c>
      <c r="C29" s="31">
        <f>IF(INPUT!E28="","",IF(INPUT!E28="Executive",CONFIG!B4,IF(INPUT!E28="Manager",CONFIG!B5,IF(INPUT!E28="Senior Staff",CONFIG!B6,IF(INPUT!E28="Junior Staff",CONFIG!B7,IF(INPUT!E28="Contractor",CONFIG!B8,IF(INPUT!E28="Intern",CONFIG!B9,0)))))))</f>
        <v/>
      </c>
      <c r="D29" s="32">
        <f>IF(INPUT!D28="","",ROUND(INPUT!D28*C29*CONFIG!B13,2))</f>
        <v/>
      </c>
      <c r="E29" s="31">
        <f>IF(D29="","",D29*12)</f>
        <v/>
      </c>
      <c r="F29" s="33">
        <f>IF(D29="","",IFERROR(D29/SUMPRODUCT((D$5:D$44&lt;&gt;"")*D$5:D$44),0))</f>
        <v/>
      </c>
      <c r="G29" s="34">
        <f>IF(D29="","",IFERROR(RANK(D29,D$5:D$44,0),""))</f>
        <v/>
      </c>
    </row>
    <row r="30">
      <c r="A30" s="29">
        <f>INPUT!A29</f>
        <v/>
      </c>
      <c r="B30" s="30">
        <f>INPUT!B29</f>
        <v/>
      </c>
      <c r="C30" s="31">
        <f>IF(INPUT!E29="","",IF(INPUT!E29="Executive",CONFIG!B4,IF(INPUT!E29="Manager",CONFIG!B5,IF(INPUT!E29="Senior Staff",CONFIG!B6,IF(INPUT!E29="Junior Staff",CONFIG!B7,IF(INPUT!E29="Contractor",CONFIG!B8,IF(INPUT!E29="Intern",CONFIG!B9,0)))))))</f>
        <v/>
      </c>
      <c r="D30" s="32">
        <f>IF(INPUT!D29="","",ROUND(INPUT!D29*C30*CONFIG!B13,2))</f>
        <v/>
      </c>
      <c r="E30" s="31">
        <f>IF(D30="","",D30*12)</f>
        <v/>
      </c>
      <c r="F30" s="33">
        <f>IF(D30="","",IFERROR(D30/SUMPRODUCT((D$5:D$44&lt;&gt;"")*D$5:D$44),0))</f>
        <v/>
      </c>
      <c r="G30" s="34">
        <f>IF(D30="","",IFERROR(RANK(D30,D$5:D$44,0),""))</f>
        <v/>
      </c>
    </row>
    <row r="31">
      <c r="A31" s="29">
        <f>INPUT!A30</f>
        <v/>
      </c>
      <c r="B31" s="30">
        <f>INPUT!B30</f>
        <v/>
      </c>
      <c r="C31" s="31">
        <f>IF(INPUT!E30="","",IF(INPUT!E30="Executive",CONFIG!B4,IF(INPUT!E30="Manager",CONFIG!B5,IF(INPUT!E30="Senior Staff",CONFIG!B6,IF(INPUT!E30="Junior Staff",CONFIG!B7,IF(INPUT!E30="Contractor",CONFIG!B8,IF(INPUT!E30="Intern",CONFIG!B9,0)))))))</f>
        <v/>
      </c>
      <c r="D31" s="32">
        <f>IF(INPUT!D30="","",ROUND(INPUT!D30*C31*CONFIG!B13,2))</f>
        <v/>
      </c>
      <c r="E31" s="31">
        <f>IF(D31="","",D31*12)</f>
        <v/>
      </c>
      <c r="F31" s="33">
        <f>IF(D31="","",IFERROR(D31/SUMPRODUCT((D$5:D$44&lt;&gt;"")*D$5:D$44),0))</f>
        <v/>
      </c>
      <c r="G31" s="34">
        <f>IF(D31="","",IFERROR(RANK(D31,D$5:D$44,0),""))</f>
        <v/>
      </c>
    </row>
    <row r="32">
      <c r="A32" s="29">
        <f>INPUT!A31</f>
        <v/>
      </c>
      <c r="B32" s="30">
        <f>INPUT!B31</f>
        <v/>
      </c>
      <c r="C32" s="31">
        <f>IF(INPUT!E31="","",IF(INPUT!E31="Executive",CONFIG!B4,IF(INPUT!E31="Manager",CONFIG!B5,IF(INPUT!E31="Senior Staff",CONFIG!B6,IF(INPUT!E31="Junior Staff",CONFIG!B7,IF(INPUT!E31="Contractor",CONFIG!B8,IF(INPUT!E31="Intern",CONFIG!B9,0)))))))</f>
        <v/>
      </c>
      <c r="D32" s="32">
        <f>IF(INPUT!D31="","",ROUND(INPUT!D31*C32*CONFIG!B13,2))</f>
        <v/>
      </c>
      <c r="E32" s="31">
        <f>IF(D32="","",D32*12)</f>
        <v/>
      </c>
      <c r="F32" s="33">
        <f>IF(D32="","",IFERROR(D32/SUMPRODUCT((D$5:D$44&lt;&gt;"")*D$5:D$44),0))</f>
        <v/>
      </c>
      <c r="G32" s="34">
        <f>IF(D32="","",IFERROR(RANK(D32,D$5:D$44,0),""))</f>
        <v/>
      </c>
    </row>
    <row r="33">
      <c r="A33" s="29">
        <f>INPUT!A32</f>
        <v/>
      </c>
      <c r="B33" s="30">
        <f>INPUT!B32</f>
        <v/>
      </c>
      <c r="C33" s="31">
        <f>IF(INPUT!E32="","",IF(INPUT!E32="Executive",CONFIG!B4,IF(INPUT!E32="Manager",CONFIG!B5,IF(INPUT!E32="Senior Staff",CONFIG!B6,IF(INPUT!E32="Junior Staff",CONFIG!B7,IF(INPUT!E32="Contractor",CONFIG!B8,IF(INPUT!E32="Intern",CONFIG!B9,0)))))))</f>
        <v/>
      </c>
      <c r="D33" s="32">
        <f>IF(INPUT!D32="","",ROUND(INPUT!D32*C33*CONFIG!B13,2))</f>
        <v/>
      </c>
      <c r="E33" s="31">
        <f>IF(D33="","",D33*12)</f>
        <v/>
      </c>
      <c r="F33" s="33">
        <f>IF(D33="","",IFERROR(D33/SUMPRODUCT((D$5:D$44&lt;&gt;"")*D$5:D$44),0))</f>
        <v/>
      </c>
      <c r="G33" s="34">
        <f>IF(D33="","",IFERROR(RANK(D33,D$5:D$44,0),""))</f>
        <v/>
      </c>
    </row>
    <row r="34">
      <c r="A34" s="29">
        <f>INPUT!A33</f>
        <v/>
      </c>
      <c r="B34" s="30">
        <f>INPUT!B33</f>
        <v/>
      </c>
      <c r="C34" s="31">
        <f>IF(INPUT!E33="","",IF(INPUT!E33="Executive",CONFIG!B4,IF(INPUT!E33="Manager",CONFIG!B5,IF(INPUT!E33="Senior Staff",CONFIG!B6,IF(INPUT!E33="Junior Staff",CONFIG!B7,IF(INPUT!E33="Contractor",CONFIG!B8,IF(INPUT!E33="Intern",CONFIG!B9,0)))))))</f>
        <v/>
      </c>
      <c r="D34" s="32">
        <f>IF(INPUT!D33="","",ROUND(INPUT!D33*C34*CONFIG!B13,2))</f>
        <v/>
      </c>
      <c r="E34" s="31">
        <f>IF(D34="","",D34*12)</f>
        <v/>
      </c>
      <c r="F34" s="33">
        <f>IF(D34="","",IFERROR(D34/SUMPRODUCT((D$5:D$44&lt;&gt;"")*D$5:D$44),0))</f>
        <v/>
      </c>
      <c r="G34" s="34">
        <f>IF(D34="","",IFERROR(RANK(D34,D$5:D$44,0),""))</f>
        <v/>
      </c>
    </row>
    <row r="35">
      <c r="A35" s="29">
        <f>INPUT!A34</f>
        <v/>
      </c>
      <c r="B35" s="30">
        <f>INPUT!B34</f>
        <v/>
      </c>
      <c r="C35" s="31">
        <f>IF(INPUT!E34="","",IF(INPUT!E34="Executive",CONFIG!B4,IF(INPUT!E34="Manager",CONFIG!B5,IF(INPUT!E34="Senior Staff",CONFIG!B6,IF(INPUT!E34="Junior Staff",CONFIG!B7,IF(INPUT!E34="Contractor",CONFIG!B8,IF(INPUT!E34="Intern",CONFIG!B9,0)))))))</f>
        <v/>
      </c>
      <c r="D35" s="32">
        <f>IF(INPUT!D34="","",ROUND(INPUT!D34*C35*CONFIG!B13,2))</f>
        <v/>
      </c>
      <c r="E35" s="31">
        <f>IF(D35="","",D35*12)</f>
        <v/>
      </c>
      <c r="F35" s="33">
        <f>IF(D35="","",IFERROR(D35/SUMPRODUCT((D$5:D$44&lt;&gt;"")*D$5:D$44),0))</f>
        <v/>
      </c>
      <c r="G35" s="34">
        <f>IF(D35="","",IFERROR(RANK(D35,D$5:D$44,0),""))</f>
        <v/>
      </c>
    </row>
    <row r="36">
      <c r="A36" s="29">
        <f>INPUT!A35</f>
        <v/>
      </c>
      <c r="B36" s="30">
        <f>INPUT!B35</f>
        <v/>
      </c>
      <c r="C36" s="31">
        <f>IF(INPUT!E35="","",IF(INPUT!E35="Executive",CONFIG!B4,IF(INPUT!E35="Manager",CONFIG!B5,IF(INPUT!E35="Senior Staff",CONFIG!B6,IF(INPUT!E35="Junior Staff",CONFIG!B7,IF(INPUT!E35="Contractor",CONFIG!B8,IF(INPUT!E35="Intern",CONFIG!B9,0)))))))</f>
        <v/>
      </c>
      <c r="D36" s="32">
        <f>IF(INPUT!D35="","",ROUND(INPUT!D35*C36*CONFIG!B13,2))</f>
        <v/>
      </c>
      <c r="E36" s="31">
        <f>IF(D36="","",D36*12)</f>
        <v/>
      </c>
      <c r="F36" s="33">
        <f>IF(D36="","",IFERROR(D36/SUMPRODUCT((D$5:D$44&lt;&gt;"")*D$5:D$44),0))</f>
        <v/>
      </c>
      <c r="G36" s="34">
        <f>IF(D36="","",IFERROR(RANK(D36,D$5:D$44,0),""))</f>
        <v/>
      </c>
    </row>
    <row r="37">
      <c r="A37" s="29">
        <f>INPUT!A36</f>
        <v/>
      </c>
      <c r="B37" s="30">
        <f>INPUT!B36</f>
        <v/>
      </c>
      <c r="C37" s="31">
        <f>IF(INPUT!E36="","",IF(INPUT!E36="Executive",CONFIG!B4,IF(INPUT!E36="Manager",CONFIG!B5,IF(INPUT!E36="Senior Staff",CONFIG!B6,IF(INPUT!E36="Junior Staff",CONFIG!B7,IF(INPUT!E36="Contractor",CONFIG!B8,IF(INPUT!E36="Intern",CONFIG!B9,0)))))))</f>
        <v/>
      </c>
      <c r="D37" s="32">
        <f>IF(INPUT!D36="","",ROUND(INPUT!D36*C37*CONFIG!B13,2))</f>
        <v/>
      </c>
      <c r="E37" s="31">
        <f>IF(D37="","",D37*12)</f>
        <v/>
      </c>
      <c r="F37" s="33">
        <f>IF(D37="","",IFERROR(D37/SUMPRODUCT((D$5:D$44&lt;&gt;"")*D$5:D$44),0))</f>
        <v/>
      </c>
      <c r="G37" s="34">
        <f>IF(D37="","",IFERROR(RANK(D37,D$5:D$44,0),""))</f>
        <v/>
      </c>
    </row>
    <row r="38">
      <c r="A38" s="29">
        <f>INPUT!A37</f>
        <v/>
      </c>
      <c r="B38" s="30">
        <f>INPUT!B37</f>
        <v/>
      </c>
      <c r="C38" s="31">
        <f>IF(INPUT!E37="","",IF(INPUT!E37="Executive",CONFIG!B4,IF(INPUT!E37="Manager",CONFIG!B5,IF(INPUT!E37="Senior Staff",CONFIG!B6,IF(INPUT!E37="Junior Staff",CONFIG!B7,IF(INPUT!E37="Contractor",CONFIG!B8,IF(INPUT!E37="Intern",CONFIG!B9,0)))))))</f>
        <v/>
      </c>
      <c r="D38" s="32">
        <f>IF(INPUT!D37="","",ROUND(INPUT!D37*C38*CONFIG!B13,2))</f>
        <v/>
      </c>
      <c r="E38" s="31">
        <f>IF(D38="","",D38*12)</f>
        <v/>
      </c>
      <c r="F38" s="33">
        <f>IF(D38="","",IFERROR(D38/SUMPRODUCT((D$5:D$44&lt;&gt;"")*D$5:D$44),0))</f>
        <v/>
      </c>
      <c r="G38" s="34">
        <f>IF(D38="","",IFERROR(RANK(D38,D$5:D$44,0),""))</f>
        <v/>
      </c>
    </row>
    <row r="39">
      <c r="A39" s="29">
        <f>INPUT!A38</f>
        <v/>
      </c>
      <c r="B39" s="30">
        <f>INPUT!B38</f>
        <v/>
      </c>
      <c r="C39" s="31">
        <f>IF(INPUT!E38="","",IF(INPUT!E38="Executive",CONFIG!B4,IF(INPUT!E38="Manager",CONFIG!B5,IF(INPUT!E38="Senior Staff",CONFIG!B6,IF(INPUT!E38="Junior Staff",CONFIG!B7,IF(INPUT!E38="Contractor",CONFIG!B8,IF(INPUT!E38="Intern",CONFIG!B9,0)))))))</f>
        <v/>
      </c>
      <c r="D39" s="32">
        <f>IF(INPUT!D38="","",ROUND(INPUT!D38*C39*CONFIG!B13,2))</f>
        <v/>
      </c>
      <c r="E39" s="31">
        <f>IF(D39="","",D39*12)</f>
        <v/>
      </c>
      <c r="F39" s="33">
        <f>IF(D39="","",IFERROR(D39/SUMPRODUCT((D$5:D$44&lt;&gt;"")*D$5:D$44),0))</f>
        <v/>
      </c>
      <c r="G39" s="34">
        <f>IF(D39="","",IFERROR(RANK(D39,D$5:D$44,0),""))</f>
        <v/>
      </c>
    </row>
    <row r="40">
      <c r="A40" s="29">
        <f>INPUT!A39</f>
        <v/>
      </c>
      <c r="B40" s="30">
        <f>INPUT!B39</f>
        <v/>
      </c>
      <c r="C40" s="31">
        <f>IF(INPUT!E39="","",IF(INPUT!E39="Executive",CONFIG!B4,IF(INPUT!E39="Manager",CONFIG!B5,IF(INPUT!E39="Senior Staff",CONFIG!B6,IF(INPUT!E39="Junior Staff",CONFIG!B7,IF(INPUT!E39="Contractor",CONFIG!B8,IF(INPUT!E39="Intern",CONFIG!B9,0)))))))</f>
        <v/>
      </c>
      <c r="D40" s="32">
        <f>IF(INPUT!D39="","",ROUND(INPUT!D39*C40*CONFIG!B13,2))</f>
        <v/>
      </c>
      <c r="E40" s="31">
        <f>IF(D40="","",D40*12)</f>
        <v/>
      </c>
      <c r="F40" s="33">
        <f>IF(D40="","",IFERROR(D40/SUMPRODUCT((D$5:D$44&lt;&gt;"")*D$5:D$44),0))</f>
        <v/>
      </c>
      <c r="G40" s="34">
        <f>IF(D40="","",IFERROR(RANK(D40,D$5:D$44,0),""))</f>
        <v/>
      </c>
    </row>
    <row r="41">
      <c r="A41" s="29">
        <f>INPUT!A40</f>
        <v/>
      </c>
      <c r="B41" s="30">
        <f>INPUT!B40</f>
        <v/>
      </c>
      <c r="C41" s="31">
        <f>IF(INPUT!E40="","",IF(INPUT!E40="Executive",CONFIG!B4,IF(INPUT!E40="Manager",CONFIG!B5,IF(INPUT!E40="Senior Staff",CONFIG!B6,IF(INPUT!E40="Junior Staff",CONFIG!B7,IF(INPUT!E40="Contractor",CONFIG!B8,IF(INPUT!E40="Intern",CONFIG!B9,0)))))))</f>
        <v/>
      </c>
      <c r="D41" s="32">
        <f>IF(INPUT!D40="","",ROUND(INPUT!D40*C41*CONFIG!B13,2))</f>
        <v/>
      </c>
      <c r="E41" s="31">
        <f>IF(D41="","",D41*12)</f>
        <v/>
      </c>
      <c r="F41" s="33">
        <f>IF(D41="","",IFERROR(D41/SUMPRODUCT((D$5:D$44&lt;&gt;"")*D$5:D$44),0))</f>
        <v/>
      </c>
      <c r="G41" s="34">
        <f>IF(D41="","",IFERROR(RANK(D41,D$5:D$44,0),""))</f>
        <v/>
      </c>
    </row>
    <row r="42">
      <c r="A42" s="29">
        <f>INPUT!A41</f>
        <v/>
      </c>
      <c r="B42" s="30">
        <f>INPUT!B41</f>
        <v/>
      </c>
      <c r="C42" s="31">
        <f>IF(INPUT!E41="","",IF(INPUT!E41="Executive",CONFIG!B4,IF(INPUT!E41="Manager",CONFIG!B5,IF(INPUT!E41="Senior Staff",CONFIG!B6,IF(INPUT!E41="Junior Staff",CONFIG!B7,IF(INPUT!E41="Contractor",CONFIG!B8,IF(INPUT!E41="Intern",CONFIG!B9,0)))))))</f>
        <v/>
      </c>
      <c r="D42" s="32">
        <f>IF(INPUT!D41="","",ROUND(INPUT!D41*C42*CONFIG!B13,2))</f>
        <v/>
      </c>
      <c r="E42" s="31">
        <f>IF(D42="","",D42*12)</f>
        <v/>
      </c>
      <c r="F42" s="33">
        <f>IF(D42="","",IFERROR(D42/SUMPRODUCT((D$5:D$44&lt;&gt;"")*D$5:D$44),0))</f>
        <v/>
      </c>
      <c r="G42" s="34">
        <f>IF(D42="","",IFERROR(RANK(D42,D$5:D$44,0),""))</f>
        <v/>
      </c>
    </row>
    <row r="43">
      <c r="A43" s="29">
        <f>INPUT!A42</f>
        <v/>
      </c>
      <c r="B43" s="30">
        <f>INPUT!B42</f>
        <v/>
      </c>
      <c r="C43" s="31">
        <f>IF(INPUT!E42="","",IF(INPUT!E42="Executive",CONFIG!B4,IF(INPUT!E42="Manager",CONFIG!B5,IF(INPUT!E42="Senior Staff",CONFIG!B6,IF(INPUT!E42="Junior Staff",CONFIG!B7,IF(INPUT!E42="Contractor",CONFIG!B8,IF(INPUT!E42="Intern",CONFIG!B9,0)))))))</f>
        <v/>
      </c>
      <c r="D43" s="32">
        <f>IF(INPUT!D42="","",ROUND(INPUT!D42*C43*CONFIG!B13,2))</f>
        <v/>
      </c>
      <c r="E43" s="31">
        <f>IF(D43="","",D43*12)</f>
        <v/>
      </c>
      <c r="F43" s="33">
        <f>IF(D43="","",IFERROR(D43/SUMPRODUCT((D$5:D$44&lt;&gt;"")*D$5:D$44),0))</f>
        <v/>
      </c>
      <c r="G43" s="34">
        <f>IF(D43="","",IFERROR(RANK(D43,D$5:D$44,0),""))</f>
        <v/>
      </c>
    </row>
    <row r="44">
      <c r="A44" s="29">
        <f>INPUT!A43</f>
        <v/>
      </c>
      <c r="B44" s="30">
        <f>INPUT!B43</f>
        <v/>
      </c>
      <c r="C44" s="31">
        <f>IF(INPUT!E43="","",IF(INPUT!E43="Executive",CONFIG!B4,IF(INPUT!E43="Manager",CONFIG!B5,IF(INPUT!E43="Senior Staff",CONFIG!B6,IF(INPUT!E43="Junior Staff",CONFIG!B7,IF(INPUT!E43="Contractor",CONFIG!B8,IF(INPUT!E43="Intern",CONFIG!B9,0)))))))</f>
        <v/>
      </c>
      <c r="D44" s="32">
        <f>IF(INPUT!D43="","",ROUND(INPUT!D43*C44*CONFIG!B13,2))</f>
        <v/>
      </c>
      <c r="E44" s="31">
        <f>IF(D44="","",D44*12)</f>
        <v/>
      </c>
      <c r="F44" s="33">
        <f>IF(D44="","",IFERROR(D44/SUMPRODUCT((D$5:D$44&lt;&gt;"")*D$5:D$44),0))</f>
        <v/>
      </c>
      <c r="G44" s="34">
        <f>IF(D44="","",IFERROR(RANK(D44,D$5:D$44,0),""))</f>
        <v/>
      </c>
    </row>
    <row r="46" ht="28" customHeight="1">
      <c r="A46" s="27" t="inlineStr">
        <is>
          <t xml:space="preserve">  CATEGORY SUMMARY</t>
        </is>
      </c>
      <c r="B46" s="28" t="n"/>
      <c r="C46" s="28" t="n"/>
      <c r="D46" s="28" t="n"/>
      <c r="E46" s="28" t="n"/>
      <c r="F46" s="28" t="n"/>
      <c r="G46" s="28" t="n"/>
    </row>
    <row r="47" ht="32" customHeight="1">
      <c r="A47" s="19" t="inlineStr">
        <is>
          <t>Category</t>
        </is>
      </c>
      <c r="B47" s="19" t="inlineStr">
        <is>
          <t>Total Hours</t>
        </is>
      </c>
      <c r="C47" s="19" t="inlineStr">
        <is>
          <t>Total Monthly Cost</t>
        </is>
      </c>
      <c r="D47" s="19" t="inlineStr">
        <is>
          <t>% of Hours</t>
        </is>
      </c>
      <c r="E47" s="19" t="inlineStr">
        <is>
          <t>% of Cost</t>
        </is>
      </c>
      <c r="F47" s="19" t="inlineStr">
        <is>
          <t>Avg $/Hour</t>
        </is>
      </c>
    </row>
    <row r="48">
      <c r="A48" s="30" t="inlineStr">
        <is>
          <t>Revenue Generating</t>
        </is>
      </c>
      <c r="B48" s="35">
        <f>SUMPRODUCT((INPUT!C$4:C$43=A48)*(INPUT!D$4:D$43&lt;&gt;"")*INPUT!D$4:D$43)</f>
        <v/>
      </c>
      <c r="C48" s="32">
        <f>SUMPRODUCT((INPUT!C$4:C$43=A48)*(D$5:D$44&lt;&gt;"")*D$5:D$44)</f>
        <v/>
      </c>
      <c r="D48" s="33">
        <f>IFERROR(B48/SUMPRODUCT((INPUT!D$4:D$43&lt;&gt;"")*INPUT!D$4:D$43),0)</f>
        <v/>
      </c>
      <c r="E48" s="33">
        <f>IFERROR(C48/SUMPRODUCT((D$5:D$44&lt;&gt;"")*D$5:D$44),0)</f>
        <v/>
      </c>
      <c r="F48" s="36">
        <f>IFERROR(C48/B48,0)</f>
        <v/>
      </c>
    </row>
    <row r="49">
      <c r="A49" s="30" t="inlineStr">
        <is>
          <t>Operations</t>
        </is>
      </c>
      <c r="B49" s="35">
        <f>SUMPRODUCT((INPUT!C$4:C$43=A49)*(INPUT!D$4:D$43&lt;&gt;"")*INPUT!D$4:D$43)</f>
        <v/>
      </c>
      <c r="C49" s="32">
        <f>SUMPRODUCT((INPUT!C$4:C$43=A49)*(D$5:D$44&lt;&gt;"")*D$5:D$44)</f>
        <v/>
      </c>
      <c r="D49" s="33">
        <f>IFERROR(B49/SUMPRODUCT((INPUT!D$4:D$43&lt;&gt;"")*INPUT!D$4:D$43),0)</f>
        <v/>
      </c>
      <c r="E49" s="33">
        <f>IFERROR(C49/SUMPRODUCT((D$5:D$44&lt;&gt;"")*D$5:D$44),0)</f>
        <v/>
      </c>
      <c r="F49" s="36">
        <f>IFERROR(C49/B49,0)</f>
        <v/>
      </c>
    </row>
    <row r="50">
      <c r="A50" s="30" t="inlineStr">
        <is>
          <t>Administration</t>
        </is>
      </c>
      <c r="B50" s="35">
        <f>SUMPRODUCT((INPUT!C$4:C$43=A50)*(INPUT!D$4:D$43&lt;&gt;"")*INPUT!D$4:D$43)</f>
        <v/>
      </c>
      <c r="C50" s="32">
        <f>SUMPRODUCT((INPUT!C$4:C$43=A50)*(D$5:D$44&lt;&gt;"")*D$5:D$44)</f>
        <v/>
      </c>
      <c r="D50" s="33">
        <f>IFERROR(B50/SUMPRODUCT((INPUT!D$4:D$43&lt;&gt;"")*INPUT!D$4:D$43),0)</f>
        <v/>
      </c>
      <c r="E50" s="33">
        <f>IFERROR(C50/SUMPRODUCT((D$5:D$44&lt;&gt;"")*D$5:D$44),0)</f>
        <v/>
      </c>
      <c r="F50" s="36">
        <f>IFERROR(C50/B50,0)</f>
        <v/>
      </c>
    </row>
    <row r="51">
      <c r="A51" s="30" t="inlineStr">
        <is>
          <t>Meetings</t>
        </is>
      </c>
      <c r="B51" s="35">
        <f>SUMPRODUCT((INPUT!C$4:C$43=A51)*(INPUT!D$4:D$43&lt;&gt;"")*INPUT!D$4:D$43)</f>
        <v/>
      </c>
      <c r="C51" s="32">
        <f>SUMPRODUCT((INPUT!C$4:C$43=A51)*(D$5:D$44&lt;&gt;"")*D$5:D$44)</f>
        <v/>
      </c>
      <c r="D51" s="33">
        <f>IFERROR(B51/SUMPRODUCT((INPUT!D$4:D$43&lt;&gt;"")*INPUT!D$4:D$43),0)</f>
        <v/>
      </c>
      <c r="E51" s="33">
        <f>IFERROR(C51/SUMPRODUCT((D$5:D$44&lt;&gt;"")*D$5:D$44),0)</f>
        <v/>
      </c>
      <c r="F51" s="36">
        <f>IFERROR(C51/B51,0)</f>
        <v/>
      </c>
    </row>
    <row r="52">
      <c r="A52" s="30" t="inlineStr">
        <is>
          <t>Communication</t>
        </is>
      </c>
      <c r="B52" s="35">
        <f>SUMPRODUCT((INPUT!C$4:C$43=A52)*(INPUT!D$4:D$43&lt;&gt;"")*INPUT!D$4:D$43)</f>
        <v/>
      </c>
      <c r="C52" s="32">
        <f>SUMPRODUCT((INPUT!C$4:C$43=A52)*(D$5:D$44&lt;&gt;"")*D$5:D$44)</f>
        <v/>
      </c>
      <c r="D52" s="33">
        <f>IFERROR(B52/SUMPRODUCT((INPUT!D$4:D$43&lt;&gt;"")*INPUT!D$4:D$43),0)</f>
        <v/>
      </c>
      <c r="E52" s="33">
        <f>IFERROR(C52/SUMPRODUCT((D$5:D$44&lt;&gt;"")*D$5:D$44),0)</f>
        <v/>
      </c>
      <c r="F52" s="36">
        <f>IFERROR(C52/B52,0)</f>
        <v/>
      </c>
    </row>
    <row r="53">
      <c r="A53" s="30" t="inlineStr">
        <is>
          <t>Learning/Development</t>
        </is>
      </c>
      <c r="B53" s="35">
        <f>SUMPRODUCT((INPUT!C$4:C$43=A53)*(INPUT!D$4:D$43&lt;&gt;"")*INPUT!D$4:D$43)</f>
        <v/>
      </c>
      <c r="C53" s="32">
        <f>SUMPRODUCT((INPUT!C$4:C$43=A53)*(D$5:D$44&lt;&gt;"")*D$5:D$44)</f>
        <v/>
      </c>
      <c r="D53" s="33">
        <f>IFERROR(B53/SUMPRODUCT((INPUT!D$4:D$43&lt;&gt;"")*INPUT!D$4:D$43),0)</f>
        <v/>
      </c>
      <c r="E53" s="33">
        <f>IFERROR(C53/SUMPRODUCT((D$5:D$44&lt;&gt;"")*D$5:D$44),0)</f>
        <v/>
      </c>
      <c r="F53" s="36">
        <f>IFERROR(C53/B53,0)</f>
        <v/>
      </c>
    </row>
    <row r="54">
      <c r="A54" s="30" t="inlineStr">
        <is>
          <t>Other</t>
        </is>
      </c>
      <c r="B54" s="35">
        <f>SUMPRODUCT((INPUT!C$4:C$43=A54)*(INPUT!D$4:D$43&lt;&gt;"")*INPUT!D$4:D$43)</f>
        <v/>
      </c>
      <c r="C54" s="32">
        <f>SUMPRODUCT((INPUT!C$4:C$43=A54)*(D$5:D$44&lt;&gt;"")*D$5:D$44)</f>
        <v/>
      </c>
      <c r="D54" s="33">
        <f>IFERROR(B54/SUMPRODUCT((INPUT!D$4:D$43&lt;&gt;"")*INPUT!D$4:D$43),0)</f>
        <v/>
      </c>
      <c r="E54" s="33">
        <f>IFERROR(C54/SUMPRODUCT((D$5:D$44&lt;&gt;"")*D$5:D$44),0)</f>
        <v/>
      </c>
      <c r="F54" s="36">
        <f>IFERROR(C54/B54,0)</f>
        <v/>
      </c>
    </row>
    <row r="56" ht="28" customHeight="1">
      <c r="A56" s="27" t="inlineStr">
        <is>
          <t xml:space="preserve">  ROLE SUMMARY</t>
        </is>
      </c>
      <c r="B56" s="28" t="n"/>
      <c r="C56" s="28" t="n"/>
      <c r="D56" s="28" t="n"/>
      <c r="E56" s="28" t="n"/>
      <c r="F56" s="28" t="n"/>
      <c r="G56" s="28" t="n"/>
    </row>
    <row r="57" ht="32" customHeight="1">
      <c r="A57" s="19" t="inlineStr">
        <is>
          <t>Role</t>
        </is>
      </c>
      <c r="B57" s="19" t="inlineStr">
        <is>
          <t>Total Hours</t>
        </is>
      </c>
      <c r="C57" s="19" t="inlineStr">
        <is>
          <t>Total Monthly Cost</t>
        </is>
      </c>
      <c r="D57" s="19" t="inlineStr">
        <is>
          <t>% of Hours</t>
        </is>
      </c>
      <c r="E57" s="19" t="inlineStr">
        <is>
          <t>% of Cost</t>
        </is>
      </c>
      <c r="F57" s="19" t="inlineStr">
        <is>
          <t>Tasks Count</t>
        </is>
      </c>
    </row>
    <row r="58">
      <c r="A58" s="30" t="inlineStr">
        <is>
          <t>Executive</t>
        </is>
      </c>
      <c r="B58" s="35">
        <f>SUMPRODUCT((INPUT!E$4:E$43=A58)*(INPUT!D$4:D$43&lt;&gt;"")*INPUT!D$4:D$43)</f>
        <v/>
      </c>
      <c r="C58" s="32">
        <f>SUMPRODUCT((INPUT!E$4:E$43=A58)*(D$5:D$44&lt;&gt;"")*D$5:D$44)</f>
        <v/>
      </c>
      <c r="D58" s="33">
        <f>IFERROR(B58/SUMPRODUCT((INPUT!D$4:D$43&lt;&gt;"")*INPUT!D$4:D$43),0)</f>
        <v/>
      </c>
      <c r="E58" s="33">
        <f>IFERROR(C58/SUMPRODUCT((D$5:D$44&lt;&gt;"")*D$5:D$44),0)</f>
        <v/>
      </c>
      <c r="F58" s="37">
        <f>COUNTIF(INPUT!E$4:E$43,A58)</f>
        <v/>
      </c>
    </row>
    <row r="59">
      <c r="A59" s="30" t="inlineStr">
        <is>
          <t>Manager</t>
        </is>
      </c>
      <c r="B59" s="35">
        <f>SUMPRODUCT((INPUT!E$4:E$43=A59)*(INPUT!D$4:D$43&lt;&gt;"")*INPUT!D$4:D$43)</f>
        <v/>
      </c>
      <c r="C59" s="32">
        <f>SUMPRODUCT((INPUT!E$4:E$43=A59)*(D$5:D$44&lt;&gt;"")*D$5:D$44)</f>
        <v/>
      </c>
      <c r="D59" s="33">
        <f>IFERROR(B59/SUMPRODUCT((INPUT!D$4:D$43&lt;&gt;"")*INPUT!D$4:D$43),0)</f>
        <v/>
      </c>
      <c r="E59" s="33">
        <f>IFERROR(C59/SUMPRODUCT((D$5:D$44&lt;&gt;"")*D$5:D$44),0)</f>
        <v/>
      </c>
      <c r="F59" s="37">
        <f>COUNTIF(INPUT!E$4:E$43,A59)</f>
        <v/>
      </c>
    </row>
    <row r="60">
      <c r="A60" s="30" t="inlineStr">
        <is>
          <t>Senior Staff</t>
        </is>
      </c>
      <c r="B60" s="35">
        <f>SUMPRODUCT((INPUT!E$4:E$43=A60)*(INPUT!D$4:D$43&lt;&gt;"")*INPUT!D$4:D$43)</f>
        <v/>
      </c>
      <c r="C60" s="32">
        <f>SUMPRODUCT((INPUT!E$4:E$43=A60)*(D$5:D$44&lt;&gt;"")*D$5:D$44)</f>
        <v/>
      </c>
      <c r="D60" s="33">
        <f>IFERROR(B60/SUMPRODUCT((INPUT!D$4:D$43&lt;&gt;"")*INPUT!D$4:D$43),0)</f>
        <v/>
      </c>
      <c r="E60" s="33">
        <f>IFERROR(C60/SUMPRODUCT((D$5:D$44&lt;&gt;"")*D$5:D$44),0)</f>
        <v/>
      </c>
      <c r="F60" s="37">
        <f>COUNTIF(INPUT!E$4:E$43,A60)</f>
        <v/>
      </c>
    </row>
    <row r="61">
      <c r="A61" s="30" t="inlineStr">
        <is>
          <t>Junior Staff</t>
        </is>
      </c>
      <c r="B61" s="35">
        <f>SUMPRODUCT((INPUT!E$4:E$43=A61)*(INPUT!D$4:D$43&lt;&gt;"")*INPUT!D$4:D$43)</f>
        <v/>
      </c>
      <c r="C61" s="32">
        <f>SUMPRODUCT((INPUT!E$4:E$43=A61)*(D$5:D$44&lt;&gt;"")*D$5:D$44)</f>
        <v/>
      </c>
      <c r="D61" s="33">
        <f>IFERROR(B61/SUMPRODUCT((INPUT!D$4:D$43&lt;&gt;"")*INPUT!D$4:D$43),0)</f>
        <v/>
      </c>
      <c r="E61" s="33">
        <f>IFERROR(C61/SUMPRODUCT((D$5:D$44&lt;&gt;"")*D$5:D$44),0)</f>
        <v/>
      </c>
      <c r="F61" s="37">
        <f>COUNTIF(INPUT!E$4:E$43,A61)</f>
        <v/>
      </c>
    </row>
    <row r="62">
      <c r="A62" s="30" t="inlineStr">
        <is>
          <t>Contractor</t>
        </is>
      </c>
      <c r="B62" s="35">
        <f>SUMPRODUCT((INPUT!E$4:E$43=A62)*(INPUT!D$4:D$43&lt;&gt;"")*INPUT!D$4:D$43)</f>
        <v/>
      </c>
      <c r="C62" s="32">
        <f>SUMPRODUCT((INPUT!E$4:E$43=A62)*(D$5:D$44&lt;&gt;"")*D$5:D$44)</f>
        <v/>
      </c>
      <c r="D62" s="33">
        <f>IFERROR(B62/SUMPRODUCT((INPUT!D$4:D$43&lt;&gt;"")*INPUT!D$4:D$43),0)</f>
        <v/>
      </c>
      <c r="E62" s="33">
        <f>IFERROR(C62/SUMPRODUCT((D$5:D$44&lt;&gt;"")*D$5:D$44),0)</f>
        <v/>
      </c>
      <c r="F62" s="37">
        <f>COUNTIF(INPUT!E$4:E$43,A62)</f>
        <v/>
      </c>
    </row>
    <row r="63">
      <c r="A63" s="30" t="inlineStr">
        <is>
          <t>Intern</t>
        </is>
      </c>
      <c r="B63" s="35">
        <f>SUMPRODUCT((INPUT!E$4:E$43=A63)*(INPUT!D$4:D$43&lt;&gt;"")*INPUT!D$4:D$43)</f>
        <v/>
      </c>
      <c r="C63" s="32">
        <f>SUMPRODUCT((INPUT!E$4:E$43=A63)*(D$5:D$44&lt;&gt;"")*D$5:D$44)</f>
        <v/>
      </c>
      <c r="D63" s="33">
        <f>IFERROR(B63/SUMPRODUCT((INPUT!D$4:D$43&lt;&gt;"")*INPUT!D$4:D$43),0)</f>
        <v/>
      </c>
      <c r="E63" s="33">
        <f>IFERROR(C63/SUMPRODUCT((D$5:D$44&lt;&gt;"")*D$5:D$44),0)</f>
        <v/>
      </c>
      <c r="F63" s="37">
        <f>COUNTIF(INPUT!E$4:E$43,A63)</f>
        <v/>
      </c>
    </row>
    <row r="65" ht="28" customHeight="1">
      <c r="A65" s="27" t="inlineStr">
        <is>
          <t xml:space="preserve">  SUMMARY METRICS</t>
        </is>
      </c>
      <c r="B65" s="28" t="n"/>
      <c r="C65" s="28" t="n"/>
      <c r="D65" s="28" t="n"/>
      <c r="E65" s="28" t="n"/>
      <c r="F65" s="28" t="n"/>
      <c r="G65" s="28" t="n"/>
    </row>
    <row r="67" ht="28" customHeight="1">
      <c r="A67" s="38" t="inlineStr">
        <is>
          <t>Active Tasks</t>
        </is>
      </c>
      <c r="B67" s="34">
        <f>COUNTIF(INPUT!D4:D43,"&gt;"&amp;0)</f>
        <v/>
      </c>
    </row>
    <row r="68" ht="28" customHeight="1">
      <c r="A68" s="38" t="inlineStr">
        <is>
          <t>Total Monthly Hours</t>
        </is>
      </c>
      <c r="B68" s="39">
        <f>SUMPRODUCT((INPUT!D4:D43&lt;&gt;"")*INPUT!D4:D43)</f>
        <v/>
      </c>
    </row>
    <row r="69" ht="28" customHeight="1">
      <c r="A69" s="38" t="inlineStr">
        <is>
          <t>Total Monthly Cost</t>
        </is>
      </c>
      <c r="B69" s="32">
        <f>SUMPRODUCT((D5:D44&lt;&gt;"")*D5:D44)</f>
        <v/>
      </c>
    </row>
    <row r="70" ht="28" customHeight="1">
      <c r="A70" s="38" t="inlineStr">
        <is>
          <t>Total Annual Cost</t>
        </is>
      </c>
      <c r="B70" s="32">
        <f>B69*12</f>
        <v/>
      </c>
    </row>
    <row r="71" ht="28" customHeight="1">
      <c r="A71" s="38" t="inlineStr">
        <is>
          <t>Average Cost Per Hour</t>
        </is>
      </c>
      <c r="B71" s="40">
        <f>IFERROR(B69/B68,0)</f>
        <v/>
      </c>
    </row>
    <row r="72" ht="28" customHeight="1">
      <c r="A72" s="38" t="inlineStr">
        <is>
          <t>Highest Cost Task</t>
        </is>
      </c>
      <c r="B72" s="41">
        <f>IFERROR(INDEX(B5:B44,MATCH(MAX(D5:D44),D5:D44,0)),"")</f>
        <v/>
      </c>
    </row>
    <row r="73" ht="28" customHeight="1">
      <c r="A73" s="38" t="inlineStr">
        <is>
          <t>Highest Task Cost</t>
        </is>
      </c>
      <c r="B73" s="32">
        <f>MAX(D5:D44)</f>
        <v/>
      </c>
    </row>
    <row r="74" ht="28" customHeight="1">
      <c r="A74" s="38" t="inlineStr">
        <is>
          <t>Revenue-Generating Hours %</t>
        </is>
      </c>
      <c r="B74" s="42">
        <f>IFERROR(SUMPRODUCT((INPUT!C4:C43="Revenue Generating")*(INPUT!D4:D43&lt;&gt;"")*INPUT!D4:D43)/B68,0)</f>
        <v/>
      </c>
    </row>
    <row r="75" ht="28" customHeight="1">
      <c r="A75" s="38" t="inlineStr">
        <is>
          <t>Admin + Meetings Hours %</t>
        </is>
      </c>
      <c r="B75" s="42">
        <f>IFERROR((SUMPRODUCT((INPUT!C4:C43="Administration")*(INPUT!D4:D43&lt;&gt;"")*INPUT!D4:D43)+SUMPRODUCT((INPUT!C4:C43="Meetings")*(INPUT!D4:D43&lt;&gt;"")*INPUT!D4:D43))/B68,0)</f>
        <v/>
      </c>
    </row>
    <row r="76" ht="28" customHeight="1">
      <c r="A76" s="38" t="inlineStr">
        <is>
          <t>Productivity Status</t>
        </is>
      </c>
      <c r="B76" s="41">
        <f>IF(B74&gt;=CONFIG!B14,"PRODUCTIVE",IF(B74&gt;=CONFIG!B14*0.75,"MODERATE","LOW PRODUCTIVITY"))</f>
        <v/>
      </c>
    </row>
    <row r="77" ht="28" customHeight="1">
      <c r="A77" s="38" t="inlineStr">
        <is>
          <t>Most Expensive Category</t>
        </is>
      </c>
      <c r="B77" s="41">
        <f>IFERROR(INDEX(A48:A54,MATCH(MAX(C48:C54),C48:C54,0)),"")</f>
        <v/>
      </c>
    </row>
    <row r="78" ht="28" customHeight="1">
      <c r="A78" s="38" t="inlineStr">
        <is>
          <t>Most Expensive Category Cost</t>
        </is>
      </c>
      <c r="B78" s="32">
        <f>MAX(C48:C54)</f>
        <v/>
      </c>
    </row>
    <row r="79" ht="28" customHeight="1">
      <c r="A79" s="38" t="inlineStr">
        <is>
          <t>Most Expensive Role</t>
        </is>
      </c>
      <c r="B79" s="41">
        <f>IFERROR(INDEX(A58:A63,MATCH(MAX(C58:C63),C58:C63,0)),"")</f>
        <v/>
      </c>
    </row>
    <row r="80" ht="28" customHeight="1">
      <c r="A80" s="38" t="inlineStr">
        <is>
          <t>Most Expensive Role Cost</t>
        </is>
      </c>
      <c r="B80" s="32">
        <f>MAX(C58:C63)</f>
        <v/>
      </c>
    </row>
    <row r="81" ht="28" customHeight="1">
      <c r="A81" s="38" t="inlineStr">
        <is>
          <t>Delegation Candidates</t>
        </is>
      </c>
      <c r="B81" s="34">
        <f>COUNTIF(C5:C44,"&gt;="&amp;CONFIG!B15)</f>
        <v/>
      </c>
    </row>
  </sheetData>
  <mergeCells count="5">
    <mergeCell ref="A1:G1"/>
    <mergeCell ref="A56:G56"/>
    <mergeCell ref="A3:G3"/>
    <mergeCell ref="A65:G65"/>
    <mergeCell ref="A46:G4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8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3" t="inlineStr">
        <is>
          <t>TIME COST ANALYSIS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9" t="inlineStr">
        <is>
          <t xml:space="preserve">  OVERALL SUMMARY</t>
        </is>
      </c>
      <c r="B4" s="10" t="n"/>
      <c r="C4" s="10" t="n"/>
      <c r="D4" s="10" t="n"/>
      <c r="E4" s="10" t="n"/>
    </row>
    <row r="5" ht="32" customHeight="1">
      <c r="A5" s="44" t="inlineStr">
        <is>
          <t>Active Tasks</t>
        </is>
      </c>
      <c r="B5" s="45">
        <f>LOGIC!B67</f>
        <v/>
      </c>
    </row>
    <row r="6" ht="32" customHeight="1">
      <c r="A6" s="44" t="inlineStr">
        <is>
          <t>Total Monthly Hours</t>
        </is>
      </c>
      <c r="B6" s="46">
        <f>LOGIC!B68</f>
        <v/>
      </c>
    </row>
    <row r="7" ht="32" customHeight="1">
      <c r="A7" s="44" t="inlineStr">
        <is>
          <t>Total Monthly Cost</t>
        </is>
      </c>
      <c r="B7" s="47">
        <f>LOGIC!B69</f>
        <v/>
      </c>
    </row>
    <row r="8" ht="32" customHeight="1">
      <c r="A8" s="44" t="inlineStr">
        <is>
          <t>Total Annual Cost</t>
        </is>
      </c>
      <c r="B8" s="48">
        <f>LOGIC!B70</f>
        <v/>
      </c>
    </row>
    <row r="9" ht="32" customHeight="1">
      <c r="A9" s="44" t="inlineStr">
        <is>
          <t>Average Cost Per Hour</t>
        </is>
      </c>
      <c r="B9" s="49">
        <f>LOGIC!B71</f>
        <v/>
      </c>
    </row>
    <row r="11" ht="28" customHeight="1">
      <c r="A11" s="50" t="inlineStr">
        <is>
          <t xml:space="preserve">  PRODUCTIVITY</t>
        </is>
      </c>
      <c r="B11" s="51" t="n"/>
      <c r="C11" s="51" t="n"/>
      <c r="D11" s="51" t="n"/>
      <c r="E11" s="51" t="n"/>
    </row>
    <row r="12" ht="32" customHeight="1">
      <c r="A12" s="44" t="inlineStr">
        <is>
          <t>Revenue-Generating Time</t>
        </is>
      </c>
      <c r="B12" s="52">
        <f>LOGIC!B74</f>
        <v/>
      </c>
    </row>
    <row r="13" ht="32" customHeight="1">
      <c r="A13" s="44" t="inlineStr">
        <is>
          <t>Admin + Meetings Time</t>
        </is>
      </c>
      <c r="B13" s="53">
        <f>LOGIC!B75</f>
        <v/>
      </c>
    </row>
    <row r="14" ht="32" customHeight="1">
      <c r="A14" s="44" t="inlineStr">
        <is>
          <t>Productivity Status</t>
        </is>
      </c>
      <c r="B14" s="54">
        <f>LOGIC!B76</f>
        <v/>
      </c>
    </row>
    <row r="15" ht="32" customHeight="1">
      <c r="A15" s="44" t="inlineStr">
        <is>
          <t>Delegation Candidates</t>
        </is>
      </c>
      <c r="B15" s="45">
        <f>LOGIC!B81</f>
        <v/>
      </c>
    </row>
    <row r="17" ht="28" customHeight="1">
      <c r="A17" s="55" t="inlineStr">
        <is>
          <t xml:space="preserve">  HIGHEST COSTS</t>
        </is>
      </c>
      <c r="B17" s="56" t="n"/>
      <c r="C17" s="56" t="n"/>
      <c r="D17" s="56" t="n"/>
      <c r="E17" s="56" t="n"/>
    </row>
    <row r="18" ht="32" customHeight="1">
      <c r="A18" s="44" t="inlineStr">
        <is>
          <t>Highest Cost Task</t>
        </is>
      </c>
      <c r="B18" s="54">
        <f>LOGIC!B72</f>
        <v/>
      </c>
    </row>
    <row r="19" ht="32" customHeight="1">
      <c r="A19" s="44" t="inlineStr">
        <is>
          <t>Its Monthly Cost</t>
        </is>
      </c>
      <c r="B19" s="48">
        <f>LOGIC!B73</f>
        <v/>
      </c>
    </row>
    <row r="20" ht="32" customHeight="1">
      <c r="A20" s="44" t="inlineStr">
        <is>
          <t>Most Expensive Category</t>
        </is>
      </c>
      <c r="B20" s="54">
        <f>LOGIC!B77</f>
        <v/>
      </c>
    </row>
    <row r="21" ht="32" customHeight="1">
      <c r="A21" s="44" t="inlineStr">
        <is>
          <t>Category Cost</t>
        </is>
      </c>
      <c r="B21" s="48">
        <f>LOGIC!B78</f>
        <v/>
      </c>
    </row>
    <row r="22" ht="32" customHeight="1">
      <c r="A22" s="44" t="inlineStr">
        <is>
          <t>Most Expensive Role</t>
        </is>
      </c>
      <c r="B22" s="54">
        <f>LOGIC!B79</f>
        <v/>
      </c>
    </row>
    <row r="23" ht="32" customHeight="1">
      <c r="A23" s="44" t="inlineStr">
        <is>
          <t>Role Cost</t>
        </is>
      </c>
      <c r="B23" s="48">
        <f>LOGIC!B80</f>
        <v/>
      </c>
    </row>
    <row r="25" ht="28" customHeight="1">
      <c r="A25" s="27" t="inlineStr">
        <is>
          <t xml:space="preserve">  COST BY CATEGORY</t>
        </is>
      </c>
      <c r="B25" s="28" t="n"/>
      <c r="C25" s="28" t="n"/>
      <c r="D25" s="28" t="n"/>
      <c r="E25" s="28" t="n"/>
    </row>
    <row r="26" ht="32" customHeight="1">
      <c r="A26" s="19" t="inlineStr">
        <is>
          <t>Category</t>
        </is>
      </c>
      <c r="B26" s="19" t="inlineStr">
        <is>
          <t>Hours</t>
        </is>
      </c>
      <c r="C26" s="19" t="inlineStr">
        <is>
          <t>Monthly Cost</t>
        </is>
      </c>
      <c r="D26" s="19" t="inlineStr">
        <is>
          <t>% Hours</t>
        </is>
      </c>
      <c r="E26" s="19" t="inlineStr">
        <is>
          <t>% Cost</t>
        </is>
      </c>
    </row>
    <row r="27">
      <c r="A27" s="57">
        <f>LOGIC!A48</f>
        <v/>
      </c>
      <c r="B27" s="58">
        <f>LOGIC!B48</f>
        <v/>
      </c>
      <c r="C27" s="59">
        <f>LOGIC!C48</f>
        <v/>
      </c>
      <c r="D27" s="60">
        <f>LOGIC!D48</f>
        <v/>
      </c>
      <c r="E27" s="60">
        <f>LOGIC!E48</f>
        <v/>
      </c>
    </row>
    <row r="28">
      <c r="A28" s="57">
        <f>LOGIC!A49</f>
        <v/>
      </c>
      <c r="B28" s="58">
        <f>LOGIC!B49</f>
        <v/>
      </c>
      <c r="C28" s="59">
        <f>LOGIC!C49</f>
        <v/>
      </c>
      <c r="D28" s="60">
        <f>LOGIC!D49</f>
        <v/>
      </c>
      <c r="E28" s="60">
        <f>LOGIC!E49</f>
        <v/>
      </c>
    </row>
    <row r="29">
      <c r="A29" s="57">
        <f>LOGIC!A50</f>
        <v/>
      </c>
      <c r="B29" s="58">
        <f>LOGIC!B50</f>
        <v/>
      </c>
      <c r="C29" s="59">
        <f>LOGIC!C50</f>
        <v/>
      </c>
      <c r="D29" s="60">
        <f>LOGIC!D50</f>
        <v/>
      </c>
      <c r="E29" s="60">
        <f>LOGIC!E50</f>
        <v/>
      </c>
    </row>
    <row r="30">
      <c r="A30" s="57">
        <f>LOGIC!A51</f>
        <v/>
      </c>
      <c r="B30" s="58">
        <f>LOGIC!B51</f>
        <v/>
      </c>
      <c r="C30" s="59">
        <f>LOGIC!C51</f>
        <v/>
      </c>
      <c r="D30" s="60">
        <f>LOGIC!D51</f>
        <v/>
      </c>
      <c r="E30" s="60">
        <f>LOGIC!E51</f>
        <v/>
      </c>
    </row>
    <row r="31">
      <c r="A31" s="57">
        <f>LOGIC!A52</f>
        <v/>
      </c>
      <c r="B31" s="58">
        <f>LOGIC!B52</f>
        <v/>
      </c>
      <c r="C31" s="59">
        <f>LOGIC!C52</f>
        <v/>
      </c>
      <c r="D31" s="60">
        <f>LOGIC!D52</f>
        <v/>
      </c>
      <c r="E31" s="60">
        <f>LOGIC!E52</f>
        <v/>
      </c>
    </row>
    <row r="32">
      <c r="A32" s="57">
        <f>LOGIC!A53</f>
        <v/>
      </c>
      <c r="B32" s="58">
        <f>LOGIC!B53</f>
        <v/>
      </c>
      <c r="C32" s="59">
        <f>LOGIC!C53</f>
        <v/>
      </c>
      <c r="D32" s="60">
        <f>LOGIC!D53</f>
        <v/>
      </c>
      <c r="E32" s="60">
        <f>LOGIC!E53</f>
        <v/>
      </c>
    </row>
    <row r="33">
      <c r="A33" s="57">
        <f>LOGIC!A54</f>
        <v/>
      </c>
      <c r="B33" s="58">
        <f>LOGIC!B54</f>
        <v/>
      </c>
      <c r="C33" s="59">
        <f>LOGIC!C54</f>
        <v/>
      </c>
      <c r="D33" s="60">
        <f>LOGIC!D54</f>
        <v/>
      </c>
      <c r="E33" s="60">
        <f>LOGIC!E54</f>
        <v/>
      </c>
    </row>
    <row r="35" ht="28" customHeight="1">
      <c r="A35" s="27" t="inlineStr">
        <is>
          <t xml:space="preserve">  COST BY ROLE</t>
        </is>
      </c>
      <c r="B35" s="28" t="n"/>
      <c r="C35" s="28" t="n"/>
      <c r="D35" s="28" t="n"/>
      <c r="E35" s="28" t="n"/>
    </row>
    <row r="36" ht="32" customHeight="1">
      <c r="A36" s="19" t="inlineStr">
        <is>
          <t>Role</t>
        </is>
      </c>
      <c r="B36" s="19" t="inlineStr">
        <is>
          <t>Hours</t>
        </is>
      </c>
      <c r="C36" s="19" t="inlineStr">
        <is>
          <t>Monthly Cost</t>
        </is>
      </c>
      <c r="D36" s="19" t="inlineStr">
        <is>
          <t>% Hours</t>
        </is>
      </c>
      <c r="E36" s="19" t="inlineStr">
        <is>
          <t>Tasks</t>
        </is>
      </c>
    </row>
    <row r="37">
      <c r="A37" s="57">
        <f>LOGIC!A58</f>
        <v/>
      </c>
      <c r="B37" s="58">
        <f>LOGIC!B58</f>
        <v/>
      </c>
      <c r="C37" s="59">
        <f>LOGIC!C58</f>
        <v/>
      </c>
      <c r="D37" s="60">
        <f>LOGIC!D58</f>
        <v/>
      </c>
      <c r="E37" s="61">
        <f>LOGIC!F58</f>
        <v/>
      </c>
    </row>
    <row r="38">
      <c r="A38" s="57">
        <f>LOGIC!A59</f>
        <v/>
      </c>
      <c r="B38" s="58">
        <f>LOGIC!B59</f>
        <v/>
      </c>
      <c r="C38" s="59">
        <f>LOGIC!C59</f>
        <v/>
      </c>
      <c r="D38" s="60">
        <f>LOGIC!D59</f>
        <v/>
      </c>
      <c r="E38" s="61">
        <f>LOGIC!F59</f>
        <v/>
      </c>
    </row>
    <row r="39">
      <c r="A39" s="57">
        <f>LOGIC!A60</f>
        <v/>
      </c>
      <c r="B39" s="58">
        <f>LOGIC!B60</f>
        <v/>
      </c>
      <c r="C39" s="59">
        <f>LOGIC!C60</f>
        <v/>
      </c>
      <c r="D39" s="60">
        <f>LOGIC!D60</f>
        <v/>
      </c>
      <c r="E39" s="61">
        <f>LOGIC!F60</f>
        <v/>
      </c>
    </row>
    <row r="40">
      <c r="A40" s="57">
        <f>LOGIC!A61</f>
        <v/>
      </c>
      <c r="B40" s="58">
        <f>LOGIC!B61</f>
        <v/>
      </c>
      <c r="C40" s="59">
        <f>LOGIC!C61</f>
        <v/>
      </c>
      <c r="D40" s="60">
        <f>LOGIC!D61</f>
        <v/>
      </c>
      <c r="E40" s="61">
        <f>LOGIC!F61</f>
        <v/>
      </c>
    </row>
    <row r="41">
      <c r="A41" s="57">
        <f>LOGIC!A62</f>
        <v/>
      </c>
      <c r="B41" s="58">
        <f>LOGIC!B62</f>
        <v/>
      </c>
      <c r="C41" s="59">
        <f>LOGIC!C62</f>
        <v/>
      </c>
      <c r="D41" s="60">
        <f>LOGIC!D62</f>
        <v/>
      </c>
      <c r="E41" s="61">
        <f>LOGIC!F62</f>
        <v/>
      </c>
    </row>
    <row r="42">
      <c r="A42" s="57">
        <f>LOGIC!A63</f>
        <v/>
      </c>
      <c r="B42" s="58">
        <f>LOGIC!B63</f>
        <v/>
      </c>
      <c r="C42" s="59">
        <f>LOGIC!C63</f>
        <v/>
      </c>
      <c r="D42" s="60">
        <f>LOGIC!D63</f>
        <v/>
      </c>
      <c r="E42" s="61">
        <f>LOGIC!F63</f>
        <v/>
      </c>
    </row>
    <row r="44" ht="28" customHeight="1">
      <c r="A44" s="27" t="inlineStr">
        <is>
          <t xml:space="preserve">  ALL TASKS (by cost rank)</t>
        </is>
      </c>
      <c r="B44" s="28" t="n"/>
      <c r="C44" s="28" t="n"/>
      <c r="D44" s="28" t="n"/>
      <c r="E44" s="28" t="n"/>
    </row>
    <row r="45" ht="32" customHeight="1">
      <c r="A45" s="19" t="inlineStr">
        <is>
          <t>Task</t>
        </is>
      </c>
      <c r="B45" s="19" t="inlineStr">
        <is>
          <t>Monthly Cost</t>
        </is>
      </c>
      <c r="C45" s="19" t="inlineStr">
        <is>
          <t>% of Total</t>
        </is>
      </c>
      <c r="D45" s="19" t="inlineStr">
        <is>
          <t>Role</t>
        </is>
      </c>
      <c r="E45" s="19" t="inlineStr">
        <is>
          <t>Rank</t>
        </is>
      </c>
    </row>
    <row r="46">
      <c r="A46" s="57">
        <f>LOGIC!B5</f>
        <v/>
      </c>
      <c r="B46" s="59">
        <f>LOGIC!D5</f>
        <v/>
      </c>
      <c r="C46" s="60">
        <f>LOGIC!F5</f>
        <v/>
      </c>
      <c r="D46" s="57">
        <f>INPUT!E4</f>
        <v/>
      </c>
      <c r="E46" s="62">
        <f>LOGIC!G5</f>
        <v/>
      </c>
    </row>
    <row r="47">
      <c r="A47" s="57">
        <f>LOGIC!B6</f>
        <v/>
      </c>
      <c r="B47" s="59">
        <f>LOGIC!D6</f>
        <v/>
      </c>
      <c r="C47" s="60">
        <f>LOGIC!F6</f>
        <v/>
      </c>
      <c r="D47" s="57">
        <f>INPUT!E5</f>
        <v/>
      </c>
      <c r="E47" s="62">
        <f>LOGIC!G6</f>
        <v/>
      </c>
    </row>
    <row r="48">
      <c r="A48" s="57">
        <f>LOGIC!B7</f>
        <v/>
      </c>
      <c r="B48" s="59">
        <f>LOGIC!D7</f>
        <v/>
      </c>
      <c r="C48" s="60">
        <f>LOGIC!F7</f>
        <v/>
      </c>
      <c r="D48" s="57">
        <f>INPUT!E6</f>
        <v/>
      </c>
      <c r="E48" s="62">
        <f>LOGIC!G7</f>
        <v/>
      </c>
    </row>
    <row r="49">
      <c r="A49" s="57">
        <f>LOGIC!B8</f>
        <v/>
      </c>
      <c r="B49" s="59">
        <f>LOGIC!D8</f>
        <v/>
      </c>
      <c r="C49" s="60">
        <f>LOGIC!F8</f>
        <v/>
      </c>
      <c r="D49" s="57">
        <f>INPUT!E7</f>
        <v/>
      </c>
      <c r="E49" s="62">
        <f>LOGIC!G8</f>
        <v/>
      </c>
    </row>
    <row r="50">
      <c r="A50" s="57">
        <f>LOGIC!B9</f>
        <v/>
      </c>
      <c r="B50" s="59">
        <f>LOGIC!D9</f>
        <v/>
      </c>
      <c r="C50" s="60">
        <f>LOGIC!F9</f>
        <v/>
      </c>
      <c r="D50" s="57">
        <f>INPUT!E8</f>
        <v/>
      </c>
      <c r="E50" s="62">
        <f>LOGIC!G9</f>
        <v/>
      </c>
    </row>
    <row r="51">
      <c r="A51" s="57">
        <f>LOGIC!B10</f>
        <v/>
      </c>
      <c r="B51" s="59">
        <f>LOGIC!D10</f>
        <v/>
      </c>
      <c r="C51" s="60">
        <f>LOGIC!F10</f>
        <v/>
      </c>
      <c r="D51" s="57">
        <f>INPUT!E9</f>
        <v/>
      </c>
      <c r="E51" s="62">
        <f>LOGIC!G10</f>
        <v/>
      </c>
    </row>
    <row r="52">
      <c r="A52" s="57">
        <f>LOGIC!B11</f>
        <v/>
      </c>
      <c r="B52" s="59">
        <f>LOGIC!D11</f>
        <v/>
      </c>
      <c r="C52" s="60">
        <f>LOGIC!F11</f>
        <v/>
      </c>
      <c r="D52" s="57">
        <f>INPUT!E10</f>
        <v/>
      </c>
      <c r="E52" s="62">
        <f>LOGIC!G11</f>
        <v/>
      </c>
    </row>
    <row r="53">
      <c r="A53" s="57">
        <f>LOGIC!B12</f>
        <v/>
      </c>
      <c r="B53" s="59">
        <f>LOGIC!D12</f>
        <v/>
      </c>
      <c r="C53" s="60">
        <f>LOGIC!F12</f>
        <v/>
      </c>
      <c r="D53" s="57">
        <f>INPUT!E11</f>
        <v/>
      </c>
      <c r="E53" s="62">
        <f>LOGIC!G12</f>
        <v/>
      </c>
    </row>
    <row r="54">
      <c r="A54" s="57">
        <f>LOGIC!B13</f>
        <v/>
      </c>
      <c r="B54" s="59">
        <f>LOGIC!D13</f>
        <v/>
      </c>
      <c r="C54" s="60">
        <f>LOGIC!F13</f>
        <v/>
      </c>
      <c r="D54" s="57">
        <f>INPUT!E12</f>
        <v/>
      </c>
      <c r="E54" s="62">
        <f>LOGIC!G13</f>
        <v/>
      </c>
    </row>
    <row r="55">
      <c r="A55" s="57">
        <f>LOGIC!B14</f>
        <v/>
      </c>
      <c r="B55" s="59">
        <f>LOGIC!D14</f>
        <v/>
      </c>
      <c r="C55" s="60">
        <f>LOGIC!F14</f>
        <v/>
      </c>
      <c r="D55" s="57">
        <f>INPUT!E13</f>
        <v/>
      </c>
      <c r="E55" s="62">
        <f>LOGIC!G14</f>
        <v/>
      </c>
    </row>
    <row r="56">
      <c r="A56" s="57">
        <f>LOGIC!B15</f>
        <v/>
      </c>
      <c r="B56" s="59">
        <f>LOGIC!D15</f>
        <v/>
      </c>
      <c r="C56" s="60">
        <f>LOGIC!F15</f>
        <v/>
      </c>
      <c r="D56" s="57">
        <f>INPUT!E14</f>
        <v/>
      </c>
      <c r="E56" s="62">
        <f>LOGIC!G15</f>
        <v/>
      </c>
    </row>
    <row r="57">
      <c r="A57" s="57">
        <f>LOGIC!B16</f>
        <v/>
      </c>
      <c r="B57" s="59">
        <f>LOGIC!D16</f>
        <v/>
      </c>
      <c r="C57" s="60">
        <f>LOGIC!F16</f>
        <v/>
      </c>
      <c r="D57" s="57">
        <f>INPUT!E15</f>
        <v/>
      </c>
      <c r="E57" s="62">
        <f>LOGIC!G16</f>
        <v/>
      </c>
    </row>
    <row r="58">
      <c r="A58" s="57">
        <f>LOGIC!B17</f>
        <v/>
      </c>
      <c r="B58" s="59">
        <f>LOGIC!D17</f>
        <v/>
      </c>
      <c r="C58" s="60">
        <f>LOGIC!F17</f>
        <v/>
      </c>
      <c r="D58" s="57">
        <f>INPUT!E16</f>
        <v/>
      </c>
      <c r="E58" s="62">
        <f>LOGIC!G17</f>
        <v/>
      </c>
    </row>
    <row r="59">
      <c r="A59" s="57">
        <f>LOGIC!B18</f>
        <v/>
      </c>
      <c r="B59" s="59">
        <f>LOGIC!D18</f>
        <v/>
      </c>
      <c r="C59" s="60">
        <f>LOGIC!F18</f>
        <v/>
      </c>
      <c r="D59" s="57">
        <f>INPUT!E17</f>
        <v/>
      </c>
      <c r="E59" s="62">
        <f>LOGIC!G18</f>
        <v/>
      </c>
    </row>
    <row r="60">
      <c r="A60" s="57">
        <f>LOGIC!B19</f>
        <v/>
      </c>
      <c r="B60" s="59">
        <f>LOGIC!D19</f>
        <v/>
      </c>
      <c r="C60" s="60">
        <f>LOGIC!F19</f>
        <v/>
      </c>
      <c r="D60" s="57">
        <f>INPUT!E18</f>
        <v/>
      </c>
      <c r="E60" s="62">
        <f>LOGIC!G19</f>
        <v/>
      </c>
    </row>
    <row r="61">
      <c r="A61" s="57">
        <f>LOGIC!B20</f>
        <v/>
      </c>
      <c r="B61" s="59">
        <f>LOGIC!D20</f>
        <v/>
      </c>
      <c r="C61" s="60">
        <f>LOGIC!F20</f>
        <v/>
      </c>
      <c r="D61" s="57">
        <f>INPUT!E19</f>
        <v/>
      </c>
      <c r="E61" s="62">
        <f>LOGIC!G20</f>
        <v/>
      </c>
    </row>
    <row r="62">
      <c r="A62" s="57">
        <f>LOGIC!B21</f>
        <v/>
      </c>
      <c r="B62" s="59">
        <f>LOGIC!D21</f>
        <v/>
      </c>
      <c r="C62" s="60">
        <f>LOGIC!F21</f>
        <v/>
      </c>
      <c r="D62" s="57">
        <f>INPUT!E20</f>
        <v/>
      </c>
      <c r="E62" s="62">
        <f>LOGIC!G21</f>
        <v/>
      </c>
    </row>
    <row r="63">
      <c r="A63" s="57">
        <f>LOGIC!B22</f>
        <v/>
      </c>
      <c r="B63" s="59">
        <f>LOGIC!D22</f>
        <v/>
      </c>
      <c r="C63" s="60">
        <f>LOGIC!F22</f>
        <v/>
      </c>
      <c r="D63" s="57">
        <f>INPUT!E21</f>
        <v/>
      </c>
      <c r="E63" s="62">
        <f>LOGIC!G22</f>
        <v/>
      </c>
    </row>
    <row r="64">
      <c r="A64" s="57">
        <f>LOGIC!B23</f>
        <v/>
      </c>
      <c r="B64" s="59">
        <f>LOGIC!D23</f>
        <v/>
      </c>
      <c r="C64" s="60">
        <f>LOGIC!F23</f>
        <v/>
      </c>
      <c r="D64" s="57">
        <f>INPUT!E22</f>
        <v/>
      </c>
      <c r="E64" s="62">
        <f>LOGIC!G23</f>
        <v/>
      </c>
    </row>
    <row r="65">
      <c r="A65" s="57">
        <f>LOGIC!B24</f>
        <v/>
      </c>
      <c r="B65" s="59">
        <f>LOGIC!D24</f>
        <v/>
      </c>
      <c r="C65" s="60">
        <f>LOGIC!F24</f>
        <v/>
      </c>
      <c r="D65" s="57">
        <f>INPUT!E23</f>
        <v/>
      </c>
      <c r="E65" s="62">
        <f>LOGIC!G24</f>
        <v/>
      </c>
    </row>
    <row r="66">
      <c r="A66" s="57">
        <f>LOGIC!B25</f>
        <v/>
      </c>
      <c r="B66" s="59">
        <f>LOGIC!D25</f>
        <v/>
      </c>
      <c r="C66" s="60">
        <f>LOGIC!F25</f>
        <v/>
      </c>
      <c r="D66" s="57">
        <f>INPUT!E24</f>
        <v/>
      </c>
      <c r="E66" s="62">
        <f>LOGIC!G25</f>
        <v/>
      </c>
    </row>
    <row r="67">
      <c r="A67" s="57">
        <f>LOGIC!B26</f>
        <v/>
      </c>
      <c r="B67" s="59">
        <f>LOGIC!D26</f>
        <v/>
      </c>
      <c r="C67" s="60">
        <f>LOGIC!F26</f>
        <v/>
      </c>
      <c r="D67" s="57">
        <f>INPUT!E25</f>
        <v/>
      </c>
      <c r="E67" s="62">
        <f>LOGIC!G26</f>
        <v/>
      </c>
    </row>
    <row r="68">
      <c r="A68" s="57">
        <f>LOGIC!B27</f>
        <v/>
      </c>
      <c r="B68" s="59">
        <f>LOGIC!D27</f>
        <v/>
      </c>
      <c r="C68" s="60">
        <f>LOGIC!F27</f>
        <v/>
      </c>
      <c r="D68" s="57">
        <f>INPUT!E26</f>
        <v/>
      </c>
      <c r="E68" s="62">
        <f>LOGIC!G27</f>
        <v/>
      </c>
    </row>
    <row r="69">
      <c r="A69" s="57">
        <f>LOGIC!B28</f>
        <v/>
      </c>
      <c r="B69" s="59">
        <f>LOGIC!D28</f>
        <v/>
      </c>
      <c r="C69" s="60">
        <f>LOGIC!F28</f>
        <v/>
      </c>
      <c r="D69" s="57">
        <f>INPUT!E27</f>
        <v/>
      </c>
      <c r="E69" s="62">
        <f>LOGIC!G28</f>
        <v/>
      </c>
    </row>
    <row r="70">
      <c r="A70" s="57">
        <f>LOGIC!B29</f>
        <v/>
      </c>
      <c r="B70" s="59">
        <f>LOGIC!D29</f>
        <v/>
      </c>
      <c r="C70" s="60">
        <f>LOGIC!F29</f>
        <v/>
      </c>
      <c r="D70" s="57">
        <f>INPUT!E28</f>
        <v/>
      </c>
      <c r="E70" s="62">
        <f>LOGIC!G29</f>
        <v/>
      </c>
    </row>
    <row r="71">
      <c r="A71" s="57">
        <f>LOGIC!B30</f>
        <v/>
      </c>
      <c r="B71" s="59">
        <f>LOGIC!D30</f>
        <v/>
      </c>
      <c r="C71" s="60">
        <f>LOGIC!F30</f>
        <v/>
      </c>
      <c r="D71" s="57">
        <f>INPUT!E29</f>
        <v/>
      </c>
      <c r="E71" s="62">
        <f>LOGIC!G30</f>
        <v/>
      </c>
    </row>
    <row r="72">
      <c r="A72" s="57">
        <f>LOGIC!B31</f>
        <v/>
      </c>
      <c r="B72" s="59">
        <f>LOGIC!D31</f>
        <v/>
      </c>
      <c r="C72" s="60">
        <f>LOGIC!F31</f>
        <v/>
      </c>
      <c r="D72" s="57">
        <f>INPUT!E30</f>
        <v/>
      </c>
      <c r="E72" s="62">
        <f>LOGIC!G31</f>
        <v/>
      </c>
    </row>
    <row r="73">
      <c r="A73" s="57">
        <f>LOGIC!B32</f>
        <v/>
      </c>
      <c r="B73" s="59">
        <f>LOGIC!D32</f>
        <v/>
      </c>
      <c r="C73" s="60">
        <f>LOGIC!F32</f>
        <v/>
      </c>
      <c r="D73" s="57">
        <f>INPUT!E31</f>
        <v/>
      </c>
      <c r="E73" s="62">
        <f>LOGIC!G32</f>
        <v/>
      </c>
    </row>
    <row r="74">
      <c r="A74" s="57">
        <f>LOGIC!B33</f>
        <v/>
      </c>
      <c r="B74" s="59">
        <f>LOGIC!D33</f>
        <v/>
      </c>
      <c r="C74" s="60">
        <f>LOGIC!F33</f>
        <v/>
      </c>
      <c r="D74" s="57">
        <f>INPUT!E32</f>
        <v/>
      </c>
      <c r="E74" s="62">
        <f>LOGIC!G33</f>
        <v/>
      </c>
    </row>
    <row r="75">
      <c r="A75" s="57">
        <f>LOGIC!B34</f>
        <v/>
      </c>
      <c r="B75" s="59">
        <f>LOGIC!D34</f>
        <v/>
      </c>
      <c r="C75" s="60">
        <f>LOGIC!F34</f>
        <v/>
      </c>
      <c r="D75" s="57">
        <f>INPUT!E33</f>
        <v/>
      </c>
      <c r="E75" s="62">
        <f>LOGIC!G34</f>
        <v/>
      </c>
    </row>
    <row r="76">
      <c r="A76" s="57">
        <f>LOGIC!B35</f>
        <v/>
      </c>
      <c r="B76" s="59">
        <f>LOGIC!D35</f>
        <v/>
      </c>
      <c r="C76" s="60">
        <f>LOGIC!F35</f>
        <v/>
      </c>
      <c r="D76" s="57">
        <f>INPUT!E34</f>
        <v/>
      </c>
      <c r="E76" s="62">
        <f>LOGIC!G35</f>
        <v/>
      </c>
    </row>
    <row r="77">
      <c r="A77" s="57">
        <f>LOGIC!B36</f>
        <v/>
      </c>
      <c r="B77" s="59">
        <f>LOGIC!D36</f>
        <v/>
      </c>
      <c r="C77" s="60">
        <f>LOGIC!F36</f>
        <v/>
      </c>
      <c r="D77" s="57">
        <f>INPUT!E35</f>
        <v/>
      </c>
      <c r="E77" s="62">
        <f>LOGIC!G36</f>
        <v/>
      </c>
    </row>
    <row r="78">
      <c r="A78" s="57">
        <f>LOGIC!B37</f>
        <v/>
      </c>
      <c r="B78" s="59">
        <f>LOGIC!D37</f>
        <v/>
      </c>
      <c r="C78" s="60">
        <f>LOGIC!F37</f>
        <v/>
      </c>
      <c r="D78" s="57">
        <f>INPUT!E36</f>
        <v/>
      </c>
      <c r="E78" s="62">
        <f>LOGIC!G37</f>
        <v/>
      </c>
    </row>
    <row r="79">
      <c r="A79" s="57">
        <f>LOGIC!B38</f>
        <v/>
      </c>
      <c r="B79" s="59">
        <f>LOGIC!D38</f>
        <v/>
      </c>
      <c r="C79" s="60">
        <f>LOGIC!F38</f>
        <v/>
      </c>
      <c r="D79" s="57">
        <f>INPUT!E37</f>
        <v/>
      </c>
      <c r="E79" s="62">
        <f>LOGIC!G38</f>
        <v/>
      </c>
    </row>
    <row r="80">
      <c r="A80" s="57">
        <f>LOGIC!B39</f>
        <v/>
      </c>
      <c r="B80" s="59">
        <f>LOGIC!D39</f>
        <v/>
      </c>
      <c r="C80" s="60">
        <f>LOGIC!F39</f>
        <v/>
      </c>
      <c r="D80" s="57">
        <f>INPUT!E38</f>
        <v/>
      </c>
      <c r="E80" s="62">
        <f>LOGIC!G39</f>
        <v/>
      </c>
    </row>
    <row r="81">
      <c r="A81" s="57">
        <f>LOGIC!B40</f>
        <v/>
      </c>
      <c r="B81" s="59">
        <f>LOGIC!D40</f>
        <v/>
      </c>
      <c r="C81" s="60">
        <f>LOGIC!F40</f>
        <v/>
      </c>
      <c r="D81" s="57">
        <f>INPUT!E39</f>
        <v/>
      </c>
      <c r="E81" s="62">
        <f>LOGIC!G40</f>
        <v/>
      </c>
    </row>
    <row r="82">
      <c r="A82" s="57">
        <f>LOGIC!B41</f>
        <v/>
      </c>
      <c r="B82" s="59">
        <f>LOGIC!D41</f>
        <v/>
      </c>
      <c r="C82" s="60">
        <f>LOGIC!F41</f>
        <v/>
      </c>
      <c r="D82" s="57">
        <f>INPUT!E40</f>
        <v/>
      </c>
      <c r="E82" s="62">
        <f>LOGIC!G41</f>
        <v/>
      </c>
    </row>
    <row r="83">
      <c r="A83" s="57">
        <f>LOGIC!B42</f>
        <v/>
      </c>
      <c r="B83" s="59">
        <f>LOGIC!D42</f>
        <v/>
      </c>
      <c r="C83" s="60">
        <f>LOGIC!F42</f>
        <v/>
      </c>
      <c r="D83" s="57">
        <f>INPUT!E41</f>
        <v/>
      </c>
      <c r="E83" s="62">
        <f>LOGIC!G42</f>
        <v/>
      </c>
    </row>
    <row r="84">
      <c r="A84" s="57">
        <f>LOGIC!B43</f>
        <v/>
      </c>
      <c r="B84" s="59">
        <f>LOGIC!D43</f>
        <v/>
      </c>
      <c r="C84" s="60">
        <f>LOGIC!F43</f>
        <v/>
      </c>
      <c r="D84" s="57">
        <f>INPUT!E42</f>
        <v/>
      </c>
      <c r="E84" s="62">
        <f>LOGIC!G43</f>
        <v/>
      </c>
    </row>
    <row r="85">
      <c r="A85" s="57">
        <f>LOGIC!B44</f>
        <v/>
      </c>
      <c r="B85" s="59">
        <f>LOGIC!D44</f>
        <v/>
      </c>
      <c r="C85" s="60">
        <f>LOGIC!F44</f>
        <v/>
      </c>
      <c r="D85" s="57">
        <f>INPUT!E43</f>
        <v/>
      </c>
      <c r="E85" s="62">
        <f>LOGIC!G44</f>
        <v/>
      </c>
    </row>
    <row r="87" ht="24" customHeight="1">
      <c r="A87" s="63" t="inlineStr">
        <is>
          <t>RangeLead.com  |  Premium B2B Lead Data  |  Free Download — rangelead.com/free-tools</t>
        </is>
      </c>
    </row>
  </sheetData>
  <mergeCells count="9">
    <mergeCell ref="A35:E35"/>
    <mergeCell ref="A4:E4"/>
    <mergeCell ref="A87:E87"/>
    <mergeCell ref="A2:E2"/>
    <mergeCell ref="A25:E25"/>
    <mergeCell ref="A11:E11"/>
    <mergeCell ref="A1:E1"/>
    <mergeCell ref="A44:E44"/>
    <mergeCell ref="A17:E17"/>
  </mergeCells>
  <conditionalFormatting sqref="B14">
    <cfRule type="cellIs" priority="1" operator="equal" dxfId="0">
      <formula>"PRODUCTIVE"</formula>
    </cfRule>
    <cfRule type="cellIs" priority="2" operator="equal" dxfId="1">
      <formula>"MODERATE"</formula>
    </cfRule>
    <cfRule type="cellIs" priority="3" operator="equal" dxfId="2">
      <formula>"LOW PRODUCTIVITY"</formula>
    </cfRule>
  </conditionalFormatting>
  <conditionalFormatting sqref="C27:C33">
    <cfRule type="dataBar" priority="4">
      <dataBar showValue="1">
        <cfvo type="min"/>
        <cfvo type="max"/>
        <color rgb="000891B2"/>
      </dataBar>
    </cfRule>
  </conditionalFormatting>
  <conditionalFormatting sqref="C37:C42">
    <cfRule type="dataBar" priority="5">
      <dataBar showValue="1">
        <cfvo type="min"/>
        <cfvo type="max"/>
        <color rgb="0016A34A"/>
      </dataBar>
    </cfRule>
  </conditionalFormatting>
  <conditionalFormatting sqref="B46:B85">
    <cfRule type="dataBar" priority="6">
      <dataBar showValue="1">
        <cfvo type="min"/>
        <cfvo type="max"/>
        <color rgb="00D97706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