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8" fillId="7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3" fontId="10" fillId="12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0" fontId="10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164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5" fontId="12" fillId="13" borderId="1" applyAlignment="1" pivotButton="0" quotePrefix="0" xfId="0">
      <alignment horizontal="center" vertical="center"/>
    </xf>
    <xf numFmtId="0" fontId="5" fillId="15" borderId="1" applyAlignment="1" pivotButton="0" quotePrefix="0" xfId="0">
      <alignment horizontal="left" vertical="center"/>
    </xf>
    <xf numFmtId="0" fontId="0" fillId="15" borderId="1" pivotButton="0" quotePrefix="0" xfId="0"/>
    <xf numFmtId="0" fontId="12" fillId="1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3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OPERATIONAL RISK SCORING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Assess and prioritize operational risks using the RPN (Risk Priority Number) methodology. Score risks by probability, impact, and detectability to determine mitigation priorities.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Risk ID and description</t>
        </is>
      </c>
    </row>
    <row r="9" ht="22" customHeight="1">
      <c r="A9" s="6" t="inlineStr">
        <is>
          <t xml:space="preserve">  • Risk category (operational, financial, compliance, etc.)</t>
        </is>
      </c>
    </row>
    <row r="10" ht="22" customHeight="1">
      <c r="A10" s="6" t="inlineStr">
        <is>
          <t xml:space="preserve">  • Probability score (1-5, where 5 = almost certain)</t>
        </is>
      </c>
    </row>
    <row r="11" ht="22" customHeight="1">
      <c r="A11" s="6" t="inlineStr">
        <is>
          <t xml:space="preserve">  • Impact score (1-5, where 5 = catastrophic)</t>
        </is>
      </c>
    </row>
    <row r="12" ht="22" customHeight="1">
      <c r="A12" s="6" t="inlineStr">
        <is>
          <t xml:space="preserve">  • Detectability score (1-5, where 5 = undetectable)</t>
        </is>
      </c>
    </row>
    <row r="13" ht="22" customHeight="1">
      <c r="A13" s="6" t="inlineStr">
        <is>
          <t xml:space="preserve">  • Risk owner and mitigation status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RPN (Risk Priority Number) = Probability x Impact x Detectability</t>
        </is>
      </c>
    </row>
    <row r="17" ht="22" customHeight="1">
      <c r="A17" s="6" t="inlineStr">
        <is>
          <t xml:space="preserve">  • Risk priority ranking</t>
        </is>
      </c>
    </row>
    <row r="18" ht="22" customHeight="1">
      <c r="A18" s="6" t="inlineStr">
        <is>
          <t xml:space="preserve">  • Risk heat map classification</t>
        </is>
      </c>
    </row>
    <row r="19" ht="22" customHeight="1">
      <c r="A19" s="6" t="inlineStr">
        <is>
          <t xml:space="preserve">  • Mitigation priority ordering</t>
        </is>
      </c>
    </row>
    <row r="20" ht="22" customHeight="1">
      <c r="A20" s="6" t="inlineStr">
        <is>
          <t xml:space="preserve">  • Summary statistics by category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13:B13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Risk Thresholds</t>
        </is>
      </c>
      <c r="B1" s="8" t="n"/>
      <c r="C1" s="8" t="n"/>
    </row>
    <row r="3" ht="26" customHeight="1">
      <c r="A3" s="9" t="inlineStr">
        <is>
          <t>Critical RPN Threshold</t>
        </is>
      </c>
      <c r="B3" s="10" t="n">
        <v>80</v>
      </c>
      <c r="C3" s="11" t="inlineStr">
        <is>
          <t>RPN &gt;= this = CRITICAL priority</t>
        </is>
      </c>
    </row>
    <row r="4" ht="26" customHeight="1">
      <c r="A4" s="9" t="inlineStr">
        <is>
          <t>High RPN Threshold</t>
        </is>
      </c>
      <c r="B4" s="10" t="n">
        <v>40</v>
      </c>
      <c r="C4" s="11" t="inlineStr">
        <is>
          <t>RPN &gt;= this = HIGH priority</t>
        </is>
      </c>
    </row>
    <row r="5" ht="26" customHeight="1">
      <c r="A5" s="9" t="inlineStr">
        <is>
          <t>Medium RPN Threshold</t>
        </is>
      </c>
      <c r="B5" s="10" t="n">
        <v>15</v>
      </c>
      <c r="C5" s="11" t="inlineStr">
        <is>
          <t>RPN &gt;= this = MEDIUM priority</t>
        </is>
      </c>
    </row>
    <row r="6" ht="26" customHeight="1">
      <c r="A6" s="9" t="inlineStr">
        <is>
          <t>Max Acceptable RPN</t>
        </is>
      </c>
      <c r="B6" s="10" t="n">
        <v>60</v>
      </c>
      <c r="C6" s="11" t="inlineStr">
        <is>
          <t>RPN above this requires immediate action</t>
        </is>
      </c>
    </row>
    <row r="7" ht="26" customHeight="1">
      <c r="A7" s="9" t="inlineStr">
        <is>
          <t>Probability Weight</t>
        </is>
      </c>
      <c r="B7" s="12" t="n">
        <v>1</v>
      </c>
      <c r="C7" s="11" t="inlineStr">
        <is>
          <t>Weight for probability in weighted RPN</t>
        </is>
      </c>
    </row>
    <row r="8" ht="26" customHeight="1">
      <c r="A8" s="9" t="inlineStr">
        <is>
          <t>Impact Weight</t>
        </is>
      </c>
      <c r="B8" s="12" t="n">
        <v>1.5</v>
      </c>
      <c r="C8" s="11" t="inlineStr">
        <is>
          <t>Weight for impact in weighted RPN</t>
        </is>
      </c>
    </row>
    <row r="9" ht="26" customHeight="1">
      <c r="A9" s="9" t="inlineStr">
        <is>
          <t>Detectability Weight</t>
        </is>
      </c>
      <c r="B9" s="12" t="n">
        <v>1</v>
      </c>
      <c r="C9" s="11" t="inlineStr">
        <is>
          <t>Weight for detectability in weighted RPN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24"/>
  <sheetViews>
    <sheetView showGridLines="0" zoomScale="110"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8" customWidth="1" min="3" max="3"/>
    <col width="14" customWidth="1" min="4" max="4"/>
    <col width="14" customWidth="1" min="5" max="5"/>
    <col width="14" customWidth="1" min="6" max="6"/>
    <col width="18" customWidth="1" min="7" max="7"/>
    <col width="16" customWidth="1" min="8" max="8"/>
  </cols>
  <sheetData>
    <row r="1" ht="28" customHeight="1">
      <c r="A1" s="13" t="inlineStr">
        <is>
          <t xml:space="preserve">  RISK REGISTER — Enter your data in yellow cells</t>
        </is>
      </c>
      <c r="B1" s="14" t="n"/>
      <c r="C1" s="14" t="n"/>
      <c r="D1" s="14" t="n"/>
      <c r="E1" s="14" t="n"/>
      <c r="F1" s="14" t="n"/>
      <c r="G1" s="14" t="n"/>
      <c r="H1" s="14" t="n"/>
    </row>
    <row r="2">
      <c r="A2" s="15" t="inlineStr">
        <is>
          <t>Scoring Guide: 1 = Lowest Risk, 5 = Highest Risk</t>
        </is>
      </c>
    </row>
    <row r="4" ht="32" customHeight="1">
      <c r="A4" s="16" t="inlineStr">
        <is>
          <t>Risk ID</t>
        </is>
      </c>
      <c r="B4" s="16" t="inlineStr">
        <is>
          <t>Risk Description</t>
        </is>
      </c>
      <c r="C4" s="16" t="inlineStr">
        <is>
          <t>Category</t>
        </is>
      </c>
      <c r="D4" s="16" t="inlineStr">
        <is>
          <t>Probability
(1-5)</t>
        </is>
      </c>
      <c r="E4" s="16" t="inlineStr">
        <is>
          <t>Impact
(1-5)</t>
        </is>
      </c>
      <c r="F4" s="16" t="inlineStr">
        <is>
          <t>Detectability
(1-5)</t>
        </is>
      </c>
      <c r="G4" s="16" t="inlineStr">
        <is>
          <t>Risk Owner</t>
        </is>
      </c>
      <c r="H4" s="16" t="inlineStr">
        <is>
          <t>Mitigation
Status</t>
        </is>
      </c>
    </row>
    <row r="5">
      <c r="A5" s="17" t="inlineStr">
        <is>
          <t>R-001</t>
        </is>
      </c>
      <c r="B5" s="17" t="inlineStr">
        <is>
          <t>Server downtime during peak hours</t>
        </is>
      </c>
      <c r="C5" s="17" t="inlineStr">
        <is>
          <t>Operational</t>
        </is>
      </c>
      <c r="D5" s="17" t="n">
        <v>3</v>
      </c>
      <c r="E5" s="17" t="n">
        <v>5</v>
      </c>
      <c r="F5" s="17" t="n">
        <v>2</v>
      </c>
      <c r="G5" s="17" t="inlineStr">
        <is>
          <t>IT Lead</t>
        </is>
      </c>
      <c r="H5" s="17" t="inlineStr">
        <is>
          <t>In Progress</t>
        </is>
      </c>
    </row>
    <row r="6">
      <c r="A6" s="18" t="inlineStr">
        <is>
          <t>R-002</t>
        </is>
      </c>
      <c r="B6" s="18" t="inlineStr">
        <is>
          <t>Data breach via phishing attack</t>
        </is>
      </c>
      <c r="C6" s="18" t="inlineStr">
        <is>
          <t>Security</t>
        </is>
      </c>
      <c r="D6" s="18" t="n">
        <v>4</v>
      </c>
      <c r="E6" s="18" t="n">
        <v>5</v>
      </c>
      <c r="F6" s="18" t="n">
        <v>3</v>
      </c>
      <c r="G6" s="18" t="inlineStr">
        <is>
          <t>CISO</t>
        </is>
      </c>
      <c r="H6" s="18" t="inlineStr">
        <is>
          <t>Planned</t>
        </is>
      </c>
    </row>
    <row r="7">
      <c r="A7" s="17" t="inlineStr">
        <is>
          <t>R-003</t>
        </is>
      </c>
      <c r="B7" s="17" t="inlineStr">
        <is>
          <t>Key vendor contract expiration</t>
        </is>
      </c>
      <c r="C7" s="17" t="inlineStr">
        <is>
          <t>Supply Chain</t>
        </is>
      </c>
      <c r="D7" s="17" t="n">
        <v>2</v>
      </c>
      <c r="E7" s="17" t="n">
        <v>4</v>
      </c>
      <c r="F7" s="17" t="n">
        <v>1</v>
      </c>
      <c r="G7" s="17" t="inlineStr">
        <is>
          <t>Procurement</t>
        </is>
      </c>
      <c r="H7" s="17" t="inlineStr">
        <is>
          <t>Mitigated</t>
        </is>
      </c>
    </row>
    <row r="8">
      <c r="A8" s="18" t="inlineStr">
        <is>
          <t>R-004</t>
        </is>
      </c>
      <c r="B8" s="18" t="inlineStr">
        <is>
          <t>Regulatory compliance gap</t>
        </is>
      </c>
      <c r="C8" s="18" t="inlineStr">
        <is>
          <t>Compliance</t>
        </is>
      </c>
      <c r="D8" s="18" t="n">
        <v>3</v>
      </c>
      <c r="E8" s="18" t="n">
        <v>4</v>
      </c>
      <c r="F8" s="18" t="n">
        <v>4</v>
      </c>
      <c r="G8" s="18" t="inlineStr">
        <is>
          <t>Legal</t>
        </is>
      </c>
      <c r="H8" s="18" t="inlineStr">
        <is>
          <t>In Progress</t>
        </is>
      </c>
    </row>
    <row r="9">
      <c r="A9" s="17" t="inlineStr">
        <is>
          <t>R-005</t>
        </is>
      </c>
      <c r="B9" s="17" t="inlineStr">
        <is>
          <t>Employee turnover in dev team</t>
        </is>
      </c>
      <c r="C9" s="17" t="inlineStr">
        <is>
          <t>HR</t>
        </is>
      </c>
      <c r="D9" s="17" t="n">
        <v>4</v>
      </c>
      <c r="E9" s="17" t="n">
        <v>3</v>
      </c>
      <c r="F9" s="17" t="n">
        <v>2</v>
      </c>
      <c r="G9" s="17" t="inlineStr">
        <is>
          <t>HR Director</t>
        </is>
      </c>
      <c r="H9" s="17" t="inlineStr">
        <is>
          <t>Monitoring</t>
        </is>
      </c>
    </row>
    <row r="10">
      <c r="A10" s="18" t="inlineStr">
        <is>
          <t>R-006</t>
        </is>
      </c>
      <c r="B10" s="18" t="inlineStr">
        <is>
          <t>Budget overrun on Q2 project</t>
        </is>
      </c>
      <c r="C10" s="18" t="inlineStr">
        <is>
          <t>Financial</t>
        </is>
      </c>
      <c r="D10" s="18" t="n">
        <v>3</v>
      </c>
      <c r="E10" s="18" t="n">
        <v>3</v>
      </c>
      <c r="F10" s="18" t="n">
        <v>2</v>
      </c>
      <c r="G10" s="18" t="inlineStr">
        <is>
          <t>PM Lead</t>
        </is>
      </c>
      <c r="H10" s="18" t="inlineStr">
        <is>
          <t>In Progress</t>
        </is>
      </c>
    </row>
    <row r="11">
      <c r="A11" s="17" t="inlineStr">
        <is>
          <t>R-007</t>
        </is>
      </c>
      <c r="B11" s="17" t="inlineStr">
        <is>
          <t>Software license non-compliance</t>
        </is>
      </c>
      <c r="C11" s="17" t="inlineStr">
        <is>
          <t>Compliance</t>
        </is>
      </c>
      <c r="D11" s="17" t="n">
        <v>2</v>
      </c>
      <c r="E11" s="17" t="n">
        <v>3</v>
      </c>
      <c r="F11" s="17" t="n">
        <v>4</v>
      </c>
      <c r="G11" s="17" t="inlineStr">
        <is>
          <t>IT Manager</t>
        </is>
      </c>
      <c r="H11" s="17" t="inlineStr">
        <is>
          <t>Planned</t>
        </is>
      </c>
    </row>
    <row r="12">
      <c r="A12" s="18" t="inlineStr">
        <is>
          <t>R-008</t>
        </is>
      </c>
      <c r="B12" s="18" t="inlineStr">
        <is>
          <t>Natural disaster affecting HQ</t>
        </is>
      </c>
      <c r="C12" s="18" t="inlineStr">
        <is>
          <t>Environmental</t>
        </is>
      </c>
      <c r="D12" s="18" t="n">
        <v>1</v>
      </c>
      <c r="E12" s="18" t="n">
        <v>5</v>
      </c>
      <c r="F12" s="18" t="n">
        <v>1</v>
      </c>
      <c r="G12" s="18" t="inlineStr">
        <is>
          <t>Facilities</t>
        </is>
      </c>
      <c r="H12" s="18" t="inlineStr">
        <is>
          <t>Mitigated</t>
        </is>
      </c>
    </row>
    <row r="13">
      <c r="A13" s="17" t="inlineStr">
        <is>
          <t>R-009</t>
        </is>
      </c>
      <c r="B13" s="17" t="inlineStr">
        <is>
          <t>API integration failure</t>
        </is>
      </c>
      <c r="C13" s="17" t="inlineStr">
        <is>
          <t>Technical</t>
        </is>
      </c>
      <c r="D13" s="17" t="n">
        <v>3</v>
      </c>
      <c r="E13" s="17" t="n">
        <v>4</v>
      </c>
      <c r="F13" s="17" t="n">
        <v>3</v>
      </c>
      <c r="G13" s="17" t="inlineStr">
        <is>
          <t>Tech Lead</t>
        </is>
      </c>
      <c r="H13" s="17" t="inlineStr">
        <is>
          <t>In Progress</t>
        </is>
      </c>
    </row>
    <row r="14">
      <c r="A14" s="18" t="inlineStr">
        <is>
          <t>R-010</t>
        </is>
      </c>
      <c r="B14" s="18" t="inlineStr">
        <is>
          <t>Customer data loss</t>
        </is>
      </c>
      <c r="C14" s="18" t="inlineStr">
        <is>
          <t>Security</t>
        </is>
      </c>
      <c r="D14" s="18" t="n">
        <v>2</v>
      </c>
      <c r="E14" s="18" t="n">
        <v>5</v>
      </c>
      <c r="F14" s="18" t="n">
        <v>3</v>
      </c>
      <c r="G14" s="18" t="inlineStr">
        <is>
          <t>DBA</t>
        </is>
      </c>
      <c r="H14" s="18" t="inlineStr">
        <is>
          <t>Monitoring</t>
        </is>
      </c>
    </row>
    <row r="15">
      <c r="A15" s="17" t="inlineStr">
        <is>
          <t>R-011</t>
        </is>
      </c>
      <c r="B15" s="17" t="inlineStr">
        <is>
          <t>Supply chain disruption</t>
        </is>
      </c>
      <c r="C15" s="17" t="inlineStr">
        <is>
          <t>Supply Chain</t>
        </is>
      </c>
      <c r="D15" s="17" t="n">
        <v>3</v>
      </c>
      <c r="E15" s="17" t="n">
        <v>3</v>
      </c>
      <c r="F15" s="17" t="n">
        <v>3</v>
      </c>
      <c r="G15" s="17" t="inlineStr">
        <is>
          <t>Operations</t>
        </is>
      </c>
      <c r="H15" s="17" t="inlineStr">
        <is>
          <t>Planned</t>
        </is>
      </c>
    </row>
    <row r="16">
      <c r="A16" s="18" t="inlineStr">
        <is>
          <t>R-012</t>
        </is>
      </c>
      <c r="B16" s="18" t="inlineStr">
        <is>
          <t>Intellectual property theft</t>
        </is>
      </c>
      <c r="C16" s="18" t="inlineStr">
        <is>
          <t>Security</t>
        </is>
      </c>
      <c r="D16" s="18" t="n">
        <v>2</v>
      </c>
      <c r="E16" s="18" t="n">
        <v>5</v>
      </c>
      <c r="F16" s="18" t="n">
        <v>4</v>
      </c>
      <c r="G16" s="18" t="inlineStr">
        <is>
          <t>Legal</t>
        </is>
      </c>
      <c r="H16" s="18" t="inlineStr">
        <is>
          <t>In Progress</t>
        </is>
      </c>
    </row>
    <row r="17">
      <c r="A17" s="17" t="n"/>
      <c r="B17" s="17" t="n"/>
      <c r="C17" s="17" t="n"/>
      <c r="D17" s="17" t="n"/>
      <c r="E17" s="17" t="n"/>
      <c r="F17" s="17" t="n"/>
      <c r="G17" s="17" t="n"/>
      <c r="H17" s="17" t="n"/>
    </row>
    <row r="18">
      <c r="A18" s="18" t="n"/>
      <c r="B18" s="18" t="n"/>
      <c r="C18" s="18" t="n"/>
      <c r="D18" s="18" t="n"/>
      <c r="E18" s="18" t="n"/>
      <c r="F18" s="18" t="n"/>
      <c r="G18" s="18" t="n"/>
      <c r="H18" s="18" t="n"/>
    </row>
    <row r="19">
      <c r="A19" s="17" t="n"/>
      <c r="B19" s="17" t="n"/>
      <c r="C19" s="17" t="n"/>
      <c r="D19" s="17" t="n"/>
      <c r="E19" s="17" t="n"/>
      <c r="F19" s="17" t="n"/>
      <c r="G19" s="17" t="n"/>
      <c r="H19" s="17" t="n"/>
    </row>
    <row r="20">
      <c r="A20" s="18" t="n"/>
      <c r="B20" s="18" t="n"/>
      <c r="C20" s="18" t="n"/>
      <c r="D20" s="18" t="n"/>
      <c r="E20" s="18" t="n"/>
      <c r="F20" s="18" t="n"/>
      <c r="G20" s="18" t="n"/>
      <c r="H20" s="18" t="n"/>
    </row>
    <row r="21">
      <c r="A21" s="17" t="n"/>
      <c r="B21" s="17" t="n"/>
      <c r="C21" s="17" t="n"/>
      <c r="D21" s="17" t="n"/>
      <c r="E21" s="17" t="n"/>
      <c r="F21" s="17" t="n"/>
      <c r="G21" s="17" t="n"/>
      <c r="H21" s="17" t="n"/>
    </row>
    <row r="22">
      <c r="A22" s="18" t="n"/>
      <c r="B22" s="18" t="n"/>
      <c r="C22" s="18" t="n"/>
      <c r="D22" s="18" t="n"/>
      <c r="E22" s="18" t="n"/>
      <c r="F22" s="18" t="n"/>
      <c r="G22" s="18" t="n"/>
      <c r="H22" s="18" t="n"/>
    </row>
    <row r="23">
      <c r="A23" s="17" t="n"/>
      <c r="B23" s="17" t="n"/>
      <c r="C23" s="17" t="n"/>
      <c r="D23" s="17" t="n"/>
      <c r="E23" s="17" t="n"/>
      <c r="F23" s="17" t="n"/>
      <c r="G23" s="17" t="n"/>
      <c r="H23" s="17" t="n"/>
    </row>
    <row r="24">
      <c r="A24" s="18" t="n"/>
      <c r="B24" s="18" t="n"/>
      <c r="C24" s="18" t="n"/>
      <c r="D24" s="18" t="n"/>
      <c r="E24" s="18" t="n"/>
      <c r="F24" s="18" t="n"/>
      <c r="G24" s="18" t="n"/>
      <c r="H24" s="18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42"/>
  <sheetViews>
    <sheetView showGridLines="0" zoomScale="110"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  <col width="16" customWidth="1" min="10" max="10"/>
  </cols>
  <sheetData>
    <row r="1" ht="28" customHeight="1">
      <c r="A1" s="19" t="inlineStr">
        <is>
          <t xml:space="preserve">  CALCULATIONS — All formulas, do NOT edit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</row>
    <row r="3" ht="28" customHeight="1">
      <c r="A3" s="21" t="inlineStr">
        <is>
          <t xml:space="preserve">  RISK SCORING &amp; PRIORITY</t>
        </is>
      </c>
      <c r="B3" s="22" t="n"/>
      <c r="C3" s="22" t="n"/>
      <c r="D3" s="22" t="n"/>
      <c r="E3" s="22" t="n"/>
      <c r="F3" s="22" t="n"/>
      <c r="G3" s="22" t="n"/>
      <c r="H3" s="22" t="n"/>
      <c r="I3" s="22" t="n"/>
      <c r="J3" s="22" t="n"/>
    </row>
    <row r="4" ht="32" customHeight="1">
      <c r="A4" s="16" t="inlineStr">
        <is>
          <t>Risk ID</t>
        </is>
      </c>
      <c r="B4" s="16" t="inlineStr">
        <is>
          <t>Description</t>
        </is>
      </c>
      <c r="C4" s="16" t="inlineStr">
        <is>
          <t>Prob</t>
        </is>
      </c>
      <c r="D4" s="16" t="inlineStr">
        <is>
          <t>Impact</t>
        </is>
      </c>
      <c r="E4" s="16" t="inlineStr">
        <is>
          <t>Detect</t>
        </is>
      </c>
      <c r="F4" s="16" t="inlineStr">
        <is>
          <t>RPN</t>
        </is>
      </c>
      <c r="G4" s="16" t="inlineStr">
        <is>
          <t>Weighted RPN</t>
        </is>
      </c>
      <c r="H4" s="16" t="inlineStr">
        <is>
          <t>Priority</t>
        </is>
      </c>
      <c r="I4" s="16" t="inlineStr">
        <is>
          <t>Rank</t>
        </is>
      </c>
      <c r="J4" s="16" t="inlineStr">
        <is>
          <t>Action Required</t>
        </is>
      </c>
    </row>
    <row r="5">
      <c r="A5" s="23">
        <f>INPUT!A5</f>
        <v/>
      </c>
      <c r="B5" s="23">
        <f>INPUT!B5</f>
        <v/>
      </c>
      <c r="C5" s="24">
        <f>INPUT!D5</f>
        <v/>
      </c>
      <c r="D5" s="24">
        <f>INPUT!E5</f>
        <v/>
      </c>
      <c r="E5" s="24">
        <f>INPUT!F5</f>
        <v/>
      </c>
      <c r="F5" s="25">
        <f>IF(C5="","",C5*D5*E5)</f>
        <v/>
      </c>
      <c r="G5" s="26">
        <f>IF(C5="","",(C5*CONFIG!B7)*(D5*CONFIG!B8)*(E5*CONFIG!B9))</f>
        <v/>
      </c>
      <c r="H5" s="27">
        <f>IF(F5="","",IF(F5&gt;=CONFIG!B3,"CRITICAL",IF(F5&gt;=CONFIG!B4,"HIGH",IF(F5&gt;=CONFIG!B5,"MEDIUM","LOW"))))</f>
        <v/>
      </c>
      <c r="I5" s="24">
        <f>IF(F5="","",RANK(F5,F$5:F$24,0))</f>
        <v/>
      </c>
      <c r="J5" s="23">
        <f>IF(F5="","",IF(F5&gt;CONFIG!B6,"IMMEDIATE",IF(F5&gt;CONFIG!B4,"PLAN MITIGATION","MONITOR")))</f>
        <v/>
      </c>
    </row>
    <row r="6">
      <c r="A6" s="28">
        <f>INPUT!A6</f>
        <v/>
      </c>
      <c r="B6" s="28">
        <f>INPUT!B6</f>
        <v/>
      </c>
      <c r="C6" s="29">
        <f>INPUT!D6</f>
        <v/>
      </c>
      <c r="D6" s="29">
        <f>INPUT!E6</f>
        <v/>
      </c>
      <c r="E6" s="29">
        <f>INPUT!F6</f>
        <v/>
      </c>
      <c r="F6" s="30">
        <f>IF(C6="","",C6*D6*E6)</f>
        <v/>
      </c>
      <c r="G6" s="31">
        <f>IF(C6="","",(C6*CONFIG!B7)*(D6*CONFIG!B8)*(E6*CONFIG!B9))</f>
        <v/>
      </c>
      <c r="H6" s="32">
        <f>IF(F6="","",IF(F6&gt;=CONFIG!B3,"CRITICAL",IF(F6&gt;=CONFIG!B4,"HIGH",IF(F6&gt;=CONFIG!B5,"MEDIUM","LOW"))))</f>
        <v/>
      </c>
      <c r="I6" s="29">
        <f>IF(F6="","",RANK(F6,F$5:F$24,0))</f>
        <v/>
      </c>
      <c r="J6" s="28">
        <f>IF(F6="","",IF(F6&gt;CONFIG!B6,"IMMEDIATE",IF(F6&gt;CONFIG!B4,"PLAN MITIGATION","MONITOR")))</f>
        <v/>
      </c>
    </row>
    <row r="7">
      <c r="A7" s="23">
        <f>INPUT!A7</f>
        <v/>
      </c>
      <c r="B7" s="23">
        <f>INPUT!B7</f>
        <v/>
      </c>
      <c r="C7" s="24">
        <f>INPUT!D7</f>
        <v/>
      </c>
      <c r="D7" s="24">
        <f>INPUT!E7</f>
        <v/>
      </c>
      <c r="E7" s="24">
        <f>INPUT!F7</f>
        <v/>
      </c>
      <c r="F7" s="25">
        <f>IF(C7="","",C7*D7*E7)</f>
        <v/>
      </c>
      <c r="G7" s="26">
        <f>IF(C7="","",(C7*CONFIG!B7)*(D7*CONFIG!B8)*(E7*CONFIG!B9))</f>
        <v/>
      </c>
      <c r="H7" s="27">
        <f>IF(F7="","",IF(F7&gt;=CONFIG!B3,"CRITICAL",IF(F7&gt;=CONFIG!B4,"HIGH",IF(F7&gt;=CONFIG!B5,"MEDIUM","LOW"))))</f>
        <v/>
      </c>
      <c r="I7" s="24">
        <f>IF(F7="","",RANK(F7,F$5:F$24,0))</f>
        <v/>
      </c>
      <c r="J7" s="23">
        <f>IF(F7="","",IF(F7&gt;CONFIG!B6,"IMMEDIATE",IF(F7&gt;CONFIG!B4,"PLAN MITIGATION","MONITOR")))</f>
        <v/>
      </c>
    </row>
    <row r="8">
      <c r="A8" s="28">
        <f>INPUT!A8</f>
        <v/>
      </c>
      <c r="B8" s="28">
        <f>INPUT!B8</f>
        <v/>
      </c>
      <c r="C8" s="29">
        <f>INPUT!D8</f>
        <v/>
      </c>
      <c r="D8" s="29">
        <f>INPUT!E8</f>
        <v/>
      </c>
      <c r="E8" s="29">
        <f>INPUT!F8</f>
        <v/>
      </c>
      <c r="F8" s="30">
        <f>IF(C8="","",C8*D8*E8)</f>
        <v/>
      </c>
      <c r="G8" s="31">
        <f>IF(C8="","",(C8*CONFIG!B7)*(D8*CONFIG!B8)*(E8*CONFIG!B9))</f>
        <v/>
      </c>
      <c r="H8" s="32">
        <f>IF(F8="","",IF(F8&gt;=CONFIG!B3,"CRITICAL",IF(F8&gt;=CONFIG!B4,"HIGH",IF(F8&gt;=CONFIG!B5,"MEDIUM","LOW"))))</f>
        <v/>
      </c>
      <c r="I8" s="29">
        <f>IF(F8="","",RANK(F8,F$5:F$24,0))</f>
        <v/>
      </c>
      <c r="J8" s="28">
        <f>IF(F8="","",IF(F8&gt;CONFIG!B6,"IMMEDIATE",IF(F8&gt;CONFIG!B4,"PLAN MITIGATION","MONITOR")))</f>
        <v/>
      </c>
    </row>
    <row r="9">
      <c r="A9" s="23">
        <f>INPUT!A9</f>
        <v/>
      </c>
      <c r="B9" s="23">
        <f>INPUT!B9</f>
        <v/>
      </c>
      <c r="C9" s="24">
        <f>INPUT!D9</f>
        <v/>
      </c>
      <c r="D9" s="24">
        <f>INPUT!E9</f>
        <v/>
      </c>
      <c r="E9" s="24">
        <f>INPUT!F9</f>
        <v/>
      </c>
      <c r="F9" s="25">
        <f>IF(C9="","",C9*D9*E9)</f>
        <v/>
      </c>
      <c r="G9" s="26">
        <f>IF(C9="","",(C9*CONFIG!B7)*(D9*CONFIG!B8)*(E9*CONFIG!B9))</f>
        <v/>
      </c>
      <c r="H9" s="27">
        <f>IF(F9="","",IF(F9&gt;=CONFIG!B3,"CRITICAL",IF(F9&gt;=CONFIG!B4,"HIGH",IF(F9&gt;=CONFIG!B5,"MEDIUM","LOW"))))</f>
        <v/>
      </c>
      <c r="I9" s="24">
        <f>IF(F9="","",RANK(F9,F$5:F$24,0))</f>
        <v/>
      </c>
      <c r="J9" s="23">
        <f>IF(F9="","",IF(F9&gt;CONFIG!B6,"IMMEDIATE",IF(F9&gt;CONFIG!B4,"PLAN MITIGATION","MONITOR")))</f>
        <v/>
      </c>
    </row>
    <row r="10">
      <c r="A10" s="28">
        <f>INPUT!A10</f>
        <v/>
      </c>
      <c r="B10" s="28">
        <f>INPUT!B10</f>
        <v/>
      </c>
      <c r="C10" s="29">
        <f>INPUT!D10</f>
        <v/>
      </c>
      <c r="D10" s="29">
        <f>INPUT!E10</f>
        <v/>
      </c>
      <c r="E10" s="29">
        <f>INPUT!F10</f>
        <v/>
      </c>
      <c r="F10" s="30">
        <f>IF(C10="","",C10*D10*E10)</f>
        <v/>
      </c>
      <c r="G10" s="31">
        <f>IF(C10="","",(C10*CONFIG!B7)*(D10*CONFIG!B8)*(E10*CONFIG!B9))</f>
        <v/>
      </c>
      <c r="H10" s="32">
        <f>IF(F10="","",IF(F10&gt;=CONFIG!B3,"CRITICAL",IF(F10&gt;=CONFIG!B4,"HIGH",IF(F10&gt;=CONFIG!B5,"MEDIUM","LOW"))))</f>
        <v/>
      </c>
      <c r="I10" s="29">
        <f>IF(F10="","",RANK(F10,F$5:F$24,0))</f>
        <v/>
      </c>
      <c r="J10" s="28">
        <f>IF(F10="","",IF(F10&gt;CONFIG!B6,"IMMEDIATE",IF(F10&gt;CONFIG!B4,"PLAN MITIGATION","MONITOR")))</f>
        <v/>
      </c>
    </row>
    <row r="11">
      <c r="A11" s="23">
        <f>INPUT!A11</f>
        <v/>
      </c>
      <c r="B11" s="23">
        <f>INPUT!B11</f>
        <v/>
      </c>
      <c r="C11" s="24">
        <f>INPUT!D11</f>
        <v/>
      </c>
      <c r="D11" s="24">
        <f>INPUT!E11</f>
        <v/>
      </c>
      <c r="E11" s="24">
        <f>INPUT!F11</f>
        <v/>
      </c>
      <c r="F11" s="25">
        <f>IF(C11="","",C11*D11*E11)</f>
        <v/>
      </c>
      <c r="G11" s="26">
        <f>IF(C11="","",(C11*CONFIG!B7)*(D11*CONFIG!B8)*(E11*CONFIG!B9))</f>
        <v/>
      </c>
      <c r="H11" s="27">
        <f>IF(F11="","",IF(F11&gt;=CONFIG!B3,"CRITICAL",IF(F11&gt;=CONFIG!B4,"HIGH",IF(F11&gt;=CONFIG!B5,"MEDIUM","LOW"))))</f>
        <v/>
      </c>
      <c r="I11" s="24">
        <f>IF(F11="","",RANK(F11,F$5:F$24,0))</f>
        <v/>
      </c>
      <c r="J11" s="23">
        <f>IF(F11="","",IF(F11&gt;CONFIG!B6,"IMMEDIATE",IF(F11&gt;CONFIG!B4,"PLAN MITIGATION","MONITOR")))</f>
        <v/>
      </c>
    </row>
    <row r="12">
      <c r="A12" s="28">
        <f>INPUT!A12</f>
        <v/>
      </c>
      <c r="B12" s="28">
        <f>INPUT!B12</f>
        <v/>
      </c>
      <c r="C12" s="29">
        <f>INPUT!D12</f>
        <v/>
      </c>
      <c r="D12" s="29">
        <f>INPUT!E12</f>
        <v/>
      </c>
      <c r="E12" s="29">
        <f>INPUT!F12</f>
        <v/>
      </c>
      <c r="F12" s="30">
        <f>IF(C12="","",C12*D12*E12)</f>
        <v/>
      </c>
      <c r="G12" s="31">
        <f>IF(C12="","",(C12*CONFIG!B7)*(D12*CONFIG!B8)*(E12*CONFIG!B9))</f>
        <v/>
      </c>
      <c r="H12" s="32">
        <f>IF(F12="","",IF(F12&gt;=CONFIG!B3,"CRITICAL",IF(F12&gt;=CONFIG!B4,"HIGH",IF(F12&gt;=CONFIG!B5,"MEDIUM","LOW"))))</f>
        <v/>
      </c>
      <c r="I12" s="29">
        <f>IF(F12="","",RANK(F12,F$5:F$24,0))</f>
        <v/>
      </c>
      <c r="J12" s="28">
        <f>IF(F12="","",IF(F12&gt;CONFIG!B6,"IMMEDIATE",IF(F12&gt;CONFIG!B4,"PLAN MITIGATION","MONITOR")))</f>
        <v/>
      </c>
    </row>
    <row r="13">
      <c r="A13" s="23">
        <f>INPUT!A13</f>
        <v/>
      </c>
      <c r="B13" s="23">
        <f>INPUT!B13</f>
        <v/>
      </c>
      <c r="C13" s="24">
        <f>INPUT!D13</f>
        <v/>
      </c>
      <c r="D13" s="24">
        <f>INPUT!E13</f>
        <v/>
      </c>
      <c r="E13" s="24">
        <f>INPUT!F13</f>
        <v/>
      </c>
      <c r="F13" s="25">
        <f>IF(C13="","",C13*D13*E13)</f>
        <v/>
      </c>
      <c r="G13" s="26">
        <f>IF(C13="","",(C13*CONFIG!B7)*(D13*CONFIG!B8)*(E13*CONFIG!B9))</f>
        <v/>
      </c>
      <c r="H13" s="27">
        <f>IF(F13="","",IF(F13&gt;=CONFIG!B3,"CRITICAL",IF(F13&gt;=CONFIG!B4,"HIGH",IF(F13&gt;=CONFIG!B5,"MEDIUM","LOW"))))</f>
        <v/>
      </c>
      <c r="I13" s="24">
        <f>IF(F13="","",RANK(F13,F$5:F$24,0))</f>
        <v/>
      </c>
      <c r="J13" s="23">
        <f>IF(F13="","",IF(F13&gt;CONFIG!B6,"IMMEDIATE",IF(F13&gt;CONFIG!B4,"PLAN MITIGATION","MONITOR")))</f>
        <v/>
      </c>
    </row>
    <row r="14">
      <c r="A14" s="28">
        <f>INPUT!A14</f>
        <v/>
      </c>
      <c r="B14" s="28">
        <f>INPUT!B14</f>
        <v/>
      </c>
      <c r="C14" s="29">
        <f>INPUT!D14</f>
        <v/>
      </c>
      <c r="D14" s="29">
        <f>INPUT!E14</f>
        <v/>
      </c>
      <c r="E14" s="29">
        <f>INPUT!F14</f>
        <v/>
      </c>
      <c r="F14" s="30">
        <f>IF(C14="","",C14*D14*E14)</f>
        <v/>
      </c>
      <c r="G14" s="31">
        <f>IF(C14="","",(C14*CONFIG!B7)*(D14*CONFIG!B8)*(E14*CONFIG!B9))</f>
        <v/>
      </c>
      <c r="H14" s="32">
        <f>IF(F14="","",IF(F14&gt;=CONFIG!B3,"CRITICAL",IF(F14&gt;=CONFIG!B4,"HIGH",IF(F14&gt;=CONFIG!B5,"MEDIUM","LOW"))))</f>
        <v/>
      </c>
      <c r="I14" s="29">
        <f>IF(F14="","",RANK(F14,F$5:F$24,0))</f>
        <v/>
      </c>
      <c r="J14" s="28">
        <f>IF(F14="","",IF(F14&gt;CONFIG!B6,"IMMEDIATE",IF(F14&gt;CONFIG!B4,"PLAN MITIGATION","MONITOR")))</f>
        <v/>
      </c>
    </row>
    <row r="15">
      <c r="A15" s="23">
        <f>INPUT!A15</f>
        <v/>
      </c>
      <c r="B15" s="23">
        <f>INPUT!B15</f>
        <v/>
      </c>
      <c r="C15" s="24">
        <f>INPUT!D15</f>
        <v/>
      </c>
      <c r="D15" s="24">
        <f>INPUT!E15</f>
        <v/>
      </c>
      <c r="E15" s="24">
        <f>INPUT!F15</f>
        <v/>
      </c>
      <c r="F15" s="25">
        <f>IF(C15="","",C15*D15*E15)</f>
        <v/>
      </c>
      <c r="G15" s="26">
        <f>IF(C15="","",(C15*CONFIG!B7)*(D15*CONFIG!B8)*(E15*CONFIG!B9))</f>
        <v/>
      </c>
      <c r="H15" s="27">
        <f>IF(F15="","",IF(F15&gt;=CONFIG!B3,"CRITICAL",IF(F15&gt;=CONFIG!B4,"HIGH",IF(F15&gt;=CONFIG!B5,"MEDIUM","LOW"))))</f>
        <v/>
      </c>
      <c r="I15" s="24">
        <f>IF(F15="","",RANK(F15,F$5:F$24,0))</f>
        <v/>
      </c>
      <c r="J15" s="23">
        <f>IF(F15="","",IF(F15&gt;CONFIG!B6,"IMMEDIATE",IF(F15&gt;CONFIG!B4,"PLAN MITIGATION","MONITOR")))</f>
        <v/>
      </c>
    </row>
    <row r="16">
      <c r="A16" s="28">
        <f>INPUT!A16</f>
        <v/>
      </c>
      <c r="B16" s="28">
        <f>INPUT!B16</f>
        <v/>
      </c>
      <c r="C16" s="29">
        <f>INPUT!D16</f>
        <v/>
      </c>
      <c r="D16" s="29">
        <f>INPUT!E16</f>
        <v/>
      </c>
      <c r="E16" s="29">
        <f>INPUT!F16</f>
        <v/>
      </c>
      <c r="F16" s="30">
        <f>IF(C16="","",C16*D16*E16)</f>
        <v/>
      </c>
      <c r="G16" s="31">
        <f>IF(C16="","",(C16*CONFIG!B7)*(D16*CONFIG!B8)*(E16*CONFIG!B9))</f>
        <v/>
      </c>
      <c r="H16" s="32">
        <f>IF(F16="","",IF(F16&gt;=CONFIG!B3,"CRITICAL",IF(F16&gt;=CONFIG!B4,"HIGH",IF(F16&gt;=CONFIG!B5,"MEDIUM","LOW"))))</f>
        <v/>
      </c>
      <c r="I16" s="29">
        <f>IF(F16="","",RANK(F16,F$5:F$24,0))</f>
        <v/>
      </c>
      <c r="J16" s="28">
        <f>IF(F16="","",IF(F16&gt;CONFIG!B6,"IMMEDIATE",IF(F16&gt;CONFIG!B4,"PLAN MITIGATION","MONITOR")))</f>
        <v/>
      </c>
    </row>
    <row r="17">
      <c r="A17" s="23">
        <f>INPUT!A17</f>
        <v/>
      </c>
      <c r="B17" s="23">
        <f>INPUT!B17</f>
        <v/>
      </c>
      <c r="C17" s="24">
        <f>INPUT!D17</f>
        <v/>
      </c>
      <c r="D17" s="24">
        <f>INPUT!E17</f>
        <v/>
      </c>
      <c r="E17" s="24">
        <f>INPUT!F17</f>
        <v/>
      </c>
      <c r="F17" s="25">
        <f>IF(C17="","",C17*D17*E17)</f>
        <v/>
      </c>
      <c r="G17" s="26">
        <f>IF(C17="","",(C17*CONFIG!B7)*(D17*CONFIG!B8)*(E17*CONFIG!B9))</f>
        <v/>
      </c>
      <c r="H17" s="27">
        <f>IF(F17="","",IF(F17&gt;=CONFIG!B3,"CRITICAL",IF(F17&gt;=CONFIG!B4,"HIGH",IF(F17&gt;=CONFIG!B5,"MEDIUM","LOW"))))</f>
        <v/>
      </c>
      <c r="I17" s="24">
        <f>IF(F17="","",RANK(F17,F$5:F$24,0))</f>
        <v/>
      </c>
      <c r="J17" s="23">
        <f>IF(F17="","",IF(F17&gt;CONFIG!B6,"IMMEDIATE",IF(F17&gt;CONFIG!B4,"PLAN MITIGATION","MONITOR")))</f>
        <v/>
      </c>
    </row>
    <row r="18">
      <c r="A18" s="28">
        <f>INPUT!A18</f>
        <v/>
      </c>
      <c r="B18" s="28">
        <f>INPUT!B18</f>
        <v/>
      </c>
      <c r="C18" s="29">
        <f>INPUT!D18</f>
        <v/>
      </c>
      <c r="D18" s="29">
        <f>INPUT!E18</f>
        <v/>
      </c>
      <c r="E18" s="29">
        <f>INPUT!F18</f>
        <v/>
      </c>
      <c r="F18" s="30">
        <f>IF(C18="","",C18*D18*E18)</f>
        <v/>
      </c>
      <c r="G18" s="31">
        <f>IF(C18="","",(C18*CONFIG!B7)*(D18*CONFIG!B8)*(E18*CONFIG!B9))</f>
        <v/>
      </c>
      <c r="H18" s="32">
        <f>IF(F18="","",IF(F18&gt;=CONFIG!B3,"CRITICAL",IF(F18&gt;=CONFIG!B4,"HIGH",IF(F18&gt;=CONFIG!B5,"MEDIUM","LOW"))))</f>
        <v/>
      </c>
      <c r="I18" s="29">
        <f>IF(F18="","",RANK(F18,F$5:F$24,0))</f>
        <v/>
      </c>
      <c r="J18" s="28">
        <f>IF(F18="","",IF(F18&gt;CONFIG!B6,"IMMEDIATE",IF(F18&gt;CONFIG!B4,"PLAN MITIGATION","MONITOR")))</f>
        <v/>
      </c>
    </row>
    <row r="19">
      <c r="A19" s="23">
        <f>INPUT!A19</f>
        <v/>
      </c>
      <c r="B19" s="23">
        <f>INPUT!B19</f>
        <v/>
      </c>
      <c r="C19" s="24">
        <f>INPUT!D19</f>
        <v/>
      </c>
      <c r="D19" s="24">
        <f>INPUT!E19</f>
        <v/>
      </c>
      <c r="E19" s="24">
        <f>INPUT!F19</f>
        <v/>
      </c>
      <c r="F19" s="25">
        <f>IF(C19="","",C19*D19*E19)</f>
        <v/>
      </c>
      <c r="G19" s="26">
        <f>IF(C19="","",(C19*CONFIG!B7)*(D19*CONFIG!B8)*(E19*CONFIG!B9))</f>
        <v/>
      </c>
      <c r="H19" s="27">
        <f>IF(F19="","",IF(F19&gt;=CONFIG!B3,"CRITICAL",IF(F19&gt;=CONFIG!B4,"HIGH",IF(F19&gt;=CONFIG!B5,"MEDIUM","LOW"))))</f>
        <v/>
      </c>
      <c r="I19" s="24">
        <f>IF(F19="","",RANK(F19,F$5:F$24,0))</f>
        <v/>
      </c>
      <c r="J19" s="23">
        <f>IF(F19="","",IF(F19&gt;CONFIG!B6,"IMMEDIATE",IF(F19&gt;CONFIG!B4,"PLAN MITIGATION","MONITOR")))</f>
        <v/>
      </c>
    </row>
    <row r="20">
      <c r="A20" s="28">
        <f>INPUT!A20</f>
        <v/>
      </c>
      <c r="B20" s="28">
        <f>INPUT!B20</f>
        <v/>
      </c>
      <c r="C20" s="29">
        <f>INPUT!D20</f>
        <v/>
      </c>
      <c r="D20" s="29">
        <f>INPUT!E20</f>
        <v/>
      </c>
      <c r="E20" s="29">
        <f>INPUT!F20</f>
        <v/>
      </c>
      <c r="F20" s="30">
        <f>IF(C20="","",C20*D20*E20)</f>
        <v/>
      </c>
      <c r="G20" s="31">
        <f>IF(C20="","",(C20*CONFIG!B7)*(D20*CONFIG!B8)*(E20*CONFIG!B9))</f>
        <v/>
      </c>
      <c r="H20" s="32">
        <f>IF(F20="","",IF(F20&gt;=CONFIG!B3,"CRITICAL",IF(F20&gt;=CONFIG!B4,"HIGH",IF(F20&gt;=CONFIG!B5,"MEDIUM","LOW"))))</f>
        <v/>
      </c>
      <c r="I20" s="29">
        <f>IF(F20="","",RANK(F20,F$5:F$24,0))</f>
        <v/>
      </c>
      <c r="J20" s="28">
        <f>IF(F20="","",IF(F20&gt;CONFIG!B6,"IMMEDIATE",IF(F20&gt;CONFIG!B4,"PLAN MITIGATION","MONITOR")))</f>
        <v/>
      </c>
    </row>
    <row r="21">
      <c r="A21" s="23">
        <f>INPUT!A21</f>
        <v/>
      </c>
      <c r="B21" s="23">
        <f>INPUT!B21</f>
        <v/>
      </c>
      <c r="C21" s="24">
        <f>INPUT!D21</f>
        <v/>
      </c>
      <c r="D21" s="24">
        <f>INPUT!E21</f>
        <v/>
      </c>
      <c r="E21" s="24">
        <f>INPUT!F21</f>
        <v/>
      </c>
      <c r="F21" s="25">
        <f>IF(C21="","",C21*D21*E21)</f>
        <v/>
      </c>
      <c r="G21" s="26">
        <f>IF(C21="","",(C21*CONFIG!B7)*(D21*CONFIG!B8)*(E21*CONFIG!B9))</f>
        <v/>
      </c>
      <c r="H21" s="27">
        <f>IF(F21="","",IF(F21&gt;=CONFIG!B3,"CRITICAL",IF(F21&gt;=CONFIG!B4,"HIGH",IF(F21&gt;=CONFIG!B5,"MEDIUM","LOW"))))</f>
        <v/>
      </c>
      <c r="I21" s="24">
        <f>IF(F21="","",RANK(F21,F$5:F$24,0))</f>
        <v/>
      </c>
      <c r="J21" s="23">
        <f>IF(F21="","",IF(F21&gt;CONFIG!B6,"IMMEDIATE",IF(F21&gt;CONFIG!B4,"PLAN MITIGATION","MONITOR")))</f>
        <v/>
      </c>
    </row>
    <row r="22">
      <c r="A22" s="28">
        <f>INPUT!A22</f>
        <v/>
      </c>
      <c r="B22" s="28">
        <f>INPUT!B22</f>
        <v/>
      </c>
      <c r="C22" s="29">
        <f>INPUT!D22</f>
        <v/>
      </c>
      <c r="D22" s="29">
        <f>INPUT!E22</f>
        <v/>
      </c>
      <c r="E22" s="29">
        <f>INPUT!F22</f>
        <v/>
      </c>
      <c r="F22" s="30">
        <f>IF(C22="","",C22*D22*E22)</f>
        <v/>
      </c>
      <c r="G22" s="31">
        <f>IF(C22="","",(C22*CONFIG!B7)*(D22*CONFIG!B8)*(E22*CONFIG!B9))</f>
        <v/>
      </c>
      <c r="H22" s="32">
        <f>IF(F22="","",IF(F22&gt;=CONFIG!B3,"CRITICAL",IF(F22&gt;=CONFIG!B4,"HIGH",IF(F22&gt;=CONFIG!B5,"MEDIUM","LOW"))))</f>
        <v/>
      </c>
      <c r="I22" s="29">
        <f>IF(F22="","",RANK(F22,F$5:F$24,0))</f>
        <v/>
      </c>
      <c r="J22" s="28">
        <f>IF(F22="","",IF(F22&gt;CONFIG!B6,"IMMEDIATE",IF(F22&gt;CONFIG!B4,"PLAN MITIGATION","MONITOR")))</f>
        <v/>
      </c>
    </row>
    <row r="23">
      <c r="A23" s="23">
        <f>INPUT!A23</f>
        <v/>
      </c>
      <c r="B23" s="23">
        <f>INPUT!B23</f>
        <v/>
      </c>
      <c r="C23" s="24">
        <f>INPUT!D23</f>
        <v/>
      </c>
      <c r="D23" s="24">
        <f>INPUT!E23</f>
        <v/>
      </c>
      <c r="E23" s="24">
        <f>INPUT!F23</f>
        <v/>
      </c>
      <c r="F23" s="25">
        <f>IF(C23="","",C23*D23*E23)</f>
        <v/>
      </c>
      <c r="G23" s="26">
        <f>IF(C23="","",(C23*CONFIG!B7)*(D23*CONFIG!B8)*(E23*CONFIG!B9))</f>
        <v/>
      </c>
      <c r="H23" s="27">
        <f>IF(F23="","",IF(F23&gt;=CONFIG!B3,"CRITICAL",IF(F23&gt;=CONFIG!B4,"HIGH",IF(F23&gt;=CONFIG!B5,"MEDIUM","LOW"))))</f>
        <v/>
      </c>
      <c r="I23" s="24">
        <f>IF(F23="","",RANK(F23,F$5:F$24,0))</f>
        <v/>
      </c>
      <c r="J23" s="23">
        <f>IF(F23="","",IF(F23&gt;CONFIG!B6,"IMMEDIATE",IF(F23&gt;CONFIG!B4,"PLAN MITIGATION","MONITOR")))</f>
        <v/>
      </c>
    </row>
    <row r="24">
      <c r="A24" s="28">
        <f>INPUT!A24</f>
        <v/>
      </c>
      <c r="B24" s="28">
        <f>INPUT!B24</f>
        <v/>
      </c>
      <c r="C24" s="29">
        <f>INPUT!D24</f>
        <v/>
      </c>
      <c r="D24" s="29">
        <f>INPUT!E24</f>
        <v/>
      </c>
      <c r="E24" s="29">
        <f>INPUT!F24</f>
        <v/>
      </c>
      <c r="F24" s="30">
        <f>IF(C24="","",C24*D24*E24)</f>
        <v/>
      </c>
      <c r="G24" s="31">
        <f>IF(C24="","",(C24*CONFIG!B7)*(D24*CONFIG!B8)*(E24*CONFIG!B9))</f>
        <v/>
      </c>
      <c r="H24" s="32">
        <f>IF(F24="","",IF(F24&gt;=CONFIG!B3,"CRITICAL",IF(F24&gt;=CONFIG!B4,"HIGH",IF(F24&gt;=CONFIG!B5,"MEDIUM","LOW"))))</f>
        <v/>
      </c>
      <c r="I24" s="29">
        <f>IF(F24="","",RANK(F24,F$5:F$24,0))</f>
        <v/>
      </c>
      <c r="J24" s="28">
        <f>IF(F24="","",IF(F24&gt;CONFIG!B6,"IMMEDIATE",IF(F24&gt;CONFIG!B4,"PLAN MITIGATION","MONITOR")))</f>
        <v/>
      </c>
    </row>
    <row r="26" ht="28" customHeight="1">
      <c r="A26" s="33" t="inlineStr">
        <is>
          <t xml:space="preserve">  SUMMARY METRICS</t>
        </is>
      </c>
      <c r="B26" s="34" t="n"/>
      <c r="C26" s="34" t="n"/>
      <c r="D26" s="34" t="n"/>
      <c r="E26" s="34" t="n"/>
      <c r="F26" s="34" t="n"/>
      <c r="G26" s="34" t="n"/>
      <c r="H26" s="34" t="n"/>
      <c r="I26" s="34" t="n"/>
      <c r="J26" s="34" t="n"/>
    </row>
    <row r="28" ht="28" customHeight="1">
      <c r="A28" s="35" t="inlineStr">
        <is>
          <t>Total Risks Assessed</t>
        </is>
      </c>
      <c r="B28" s="25">
        <f>COUNTA(A5:A24)</f>
        <v/>
      </c>
    </row>
    <row r="29" ht="28" customHeight="1">
      <c r="A29" s="35" t="inlineStr">
        <is>
          <t>Average RPN</t>
        </is>
      </c>
      <c r="B29" s="36">
        <f>IFERROR(AVERAGE(F5:F24),0)</f>
        <v/>
      </c>
    </row>
    <row r="30" ht="28" customHeight="1">
      <c r="A30" s="35" t="inlineStr">
        <is>
          <t>Max RPN</t>
        </is>
      </c>
      <c r="B30" s="25">
        <f>MAX(F5:F24)</f>
        <v/>
      </c>
    </row>
    <row r="31" ht="28" customHeight="1">
      <c r="A31" s="35" t="inlineStr">
        <is>
          <t>Min RPN</t>
        </is>
      </c>
      <c r="B31" s="25">
        <f>IF(B28=0,0,MIN(IF(F5:F24&lt;&gt;"",F5:F24)))</f>
        <v/>
      </c>
    </row>
    <row r="32" ht="28" customHeight="1">
      <c r="A32" s="35" t="inlineStr">
        <is>
          <t>Critical Risks</t>
        </is>
      </c>
      <c r="B32" s="25">
        <f>COUNTIF(H5:H24,"CRITICAL")</f>
        <v/>
      </c>
    </row>
    <row r="33" ht="28" customHeight="1">
      <c r="A33" s="35" t="inlineStr">
        <is>
          <t>High Risks</t>
        </is>
      </c>
      <c r="B33" s="25">
        <f>COUNTIF(H5:H24,"HIGH")</f>
        <v/>
      </c>
    </row>
    <row r="34" ht="28" customHeight="1">
      <c r="A34" s="35" t="inlineStr">
        <is>
          <t>Medium Risks</t>
        </is>
      </c>
      <c r="B34" s="25">
        <f>COUNTIF(H5:H24,"MEDIUM")</f>
        <v/>
      </c>
    </row>
    <row r="35" ht="28" customHeight="1">
      <c r="A35" s="35" t="inlineStr">
        <is>
          <t>Low Risks</t>
        </is>
      </c>
      <c r="B35" s="25">
        <f>COUNTIF(H5:H24,"LOW")</f>
        <v/>
      </c>
    </row>
    <row r="36" ht="28" customHeight="1">
      <c r="A36" s="35" t="inlineStr">
        <is>
          <t>Immediate Actions Needed</t>
        </is>
      </c>
      <c r="B36" s="25">
        <f>COUNTIF(J5:J24,"IMMEDIATE")</f>
        <v/>
      </c>
    </row>
    <row r="37" ht="28" customHeight="1">
      <c r="A37" s="35" t="inlineStr">
        <is>
          <t>Avg Probability</t>
        </is>
      </c>
      <c r="B37" s="36">
        <f>IFERROR(AVERAGE(C5:C24),0)</f>
        <v/>
      </c>
    </row>
    <row r="38" ht="28" customHeight="1">
      <c r="A38" s="35" t="inlineStr">
        <is>
          <t>Avg Impact</t>
        </is>
      </c>
      <c r="B38" s="36">
        <f>IFERROR(AVERAGE(D5:D24),0)</f>
        <v/>
      </c>
    </row>
    <row r="39" ht="28" customHeight="1">
      <c r="A39" s="35" t="inlineStr">
        <is>
          <t>Avg Detectability</t>
        </is>
      </c>
      <c r="B39" s="36">
        <f>IFERROR(AVERAGE(E5:E24),0)</f>
        <v/>
      </c>
    </row>
    <row r="40" ht="28" customHeight="1">
      <c r="A40" s="35" t="inlineStr">
        <is>
          <t>Risk Score (Total RPN)</t>
        </is>
      </c>
      <c r="B40" s="25">
        <f>SUM(F5:F24)</f>
        <v/>
      </c>
    </row>
    <row r="41" ht="28" customHeight="1">
      <c r="A41" s="35" t="inlineStr">
        <is>
          <t>% Critical+High</t>
        </is>
      </c>
      <c r="B41" s="37">
        <f>IFERROR((B32+B33)/B28,0)</f>
        <v/>
      </c>
    </row>
    <row r="42" ht="28" customHeight="1">
      <c r="A42" s="35" t="inlineStr">
        <is>
          <t>Overall Risk Level</t>
        </is>
      </c>
      <c r="B42" s="27">
        <f>IF(B41&gt;=0.4,"SEVERE",IF(B41&gt;=0.2,"ELEVATED","MANAGEABLE"))</f>
        <v/>
      </c>
    </row>
  </sheetData>
  <mergeCells count="3">
    <mergeCell ref="A1:J1"/>
    <mergeCell ref="A26:J26"/>
    <mergeCell ref="A3: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OPERATIONAL RISK SCORING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1" t="inlineStr">
        <is>
          <t xml:space="preserve">  RISK OVERVIEW</t>
        </is>
      </c>
      <c r="B4" s="22" t="n"/>
      <c r="C4" s="22" t="n"/>
      <c r="D4" s="22" t="n"/>
      <c r="E4" s="22" t="n"/>
    </row>
    <row r="5" ht="32" customHeight="1">
      <c r="A5" s="39" t="inlineStr">
        <is>
          <t>Total Risks Assessed</t>
        </is>
      </c>
      <c r="B5" s="40">
        <f>LOGIC!B28</f>
        <v/>
      </c>
    </row>
    <row r="6" ht="32" customHeight="1">
      <c r="A6" s="39" t="inlineStr">
        <is>
          <t>Average RPN</t>
        </is>
      </c>
      <c r="B6" s="41">
        <f>LOGIC!B29</f>
        <v/>
      </c>
    </row>
    <row r="7" ht="32" customHeight="1">
      <c r="A7" s="39" t="inlineStr">
        <is>
          <t>Maximum RPN</t>
        </is>
      </c>
      <c r="B7" s="40">
        <f>LOGIC!B30</f>
        <v/>
      </c>
    </row>
    <row r="8" ht="32" customHeight="1">
      <c r="A8" s="39" t="inlineStr">
        <is>
          <t>Total Risk Score</t>
        </is>
      </c>
      <c r="B8" s="40">
        <f>LOGIC!B40</f>
        <v/>
      </c>
    </row>
    <row r="10" ht="28" customHeight="1">
      <c r="A10" s="42" t="inlineStr">
        <is>
          <t xml:space="preserve">  PRIORITY BREAKDOWN</t>
        </is>
      </c>
      <c r="B10" s="43" t="n"/>
      <c r="C10" s="43" t="n"/>
      <c r="D10" s="43" t="n"/>
      <c r="E10" s="43" t="n"/>
    </row>
    <row r="11" ht="32" customHeight="1">
      <c r="A11" s="39" t="inlineStr">
        <is>
          <t>Critical Risks</t>
        </is>
      </c>
      <c r="B11" s="40">
        <f>LOGIC!B32</f>
        <v/>
      </c>
    </row>
    <row r="12" ht="32" customHeight="1">
      <c r="A12" s="39" t="inlineStr">
        <is>
          <t>High Risks</t>
        </is>
      </c>
      <c r="B12" s="40">
        <f>LOGIC!B33</f>
        <v/>
      </c>
    </row>
    <row r="13" ht="32" customHeight="1">
      <c r="A13" s="39" t="inlineStr">
        <is>
          <t>Medium Risks</t>
        </is>
      </c>
      <c r="B13" s="40">
        <f>LOGIC!B34</f>
        <v/>
      </c>
    </row>
    <row r="14" ht="32" customHeight="1">
      <c r="A14" s="39" t="inlineStr">
        <is>
          <t>Low Risks</t>
        </is>
      </c>
      <c r="B14" s="40">
        <f>LOGIC!B35</f>
        <v/>
      </c>
    </row>
    <row r="15" ht="32" customHeight="1">
      <c r="A15" s="39" t="inlineStr">
        <is>
          <t>% Critical + High</t>
        </is>
      </c>
      <c r="B15" s="44">
        <f>LOGIC!B41</f>
        <v/>
      </c>
    </row>
    <row r="17" ht="28" customHeight="1">
      <c r="A17" s="19" t="inlineStr">
        <is>
          <t xml:space="preserve">  SCORING AVERAGES</t>
        </is>
      </c>
      <c r="B17" s="20" t="n"/>
      <c r="C17" s="20" t="n"/>
      <c r="D17" s="20" t="n"/>
      <c r="E17" s="20" t="n"/>
    </row>
    <row r="18" ht="32" customHeight="1">
      <c r="A18" s="39" t="inlineStr">
        <is>
          <t>Avg Probability</t>
        </is>
      </c>
      <c r="B18" s="41">
        <f>LOGIC!B37</f>
        <v/>
      </c>
    </row>
    <row r="19" ht="32" customHeight="1">
      <c r="A19" s="39" t="inlineStr">
        <is>
          <t>Avg Impact</t>
        </is>
      </c>
      <c r="B19" s="41">
        <f>LOGIC!B38</f>
        <v/>
      </c>
    </row>
    <row r="20" ht="32" customHeight="1">
      <c r="A20" s="39" t="inlineStr">
        <is>
          <t>Avg Detectability</t>
        </is>
      </c>
      <c r="B20" s="41">
        <f>LOGIC!B39</f>
        <v/>
      </c>
    </row>
    <row r="22" ht="28" customHeight="1">
      <c r="A22" s="45" t="inlineStr">
        <is>
          <t xml:space="preserve">  ACTION REQUIRED</t>
        </is>
      </c>
      <c r="B22" s="46" t="n"/>
      <c r="C22" s="46" t="n"/>
      <c r="D22" s="46" t="n"/>
      <c r="E22" s="46" t="n"/>
    </row>
    <row r="23" ht="32" customHeight="1">
      <c r="A23" s="39" t="inlineStr">
        <is>
          <t>Immediate Actions Needed</t>
        </is>
      </c>
      <c r="B23" s="40">
        <f>LOGIC!B36</f>
        <v/>
      </c>
    </row>
    <row r="24" ht="32" customHeight="1">
      <c r="A24" s="39" t="inlineStr">
        <is>
          <t>Overall Risk Level</t>
        </is>
      </c>
      <c r="B24" s="47">
        <f>LOGIC!B42</f>
        <v/>
      </c>
    </row>
    <row r="26" ht="28" customHeight="1">
      <c r="A26" s="33" t="inlineStr">
        <is>
          <t xml:space="preserve">  TOP RISKS BY RPN</t>
        </is>
      </c>
      <c r="B26" s="34" t="n"/>
      <c r="C26" s="34" t="n"/>
      <c r="D26" s="34" t="n"/>
      <c r="E26" s="34" t="n"/>
    </row>
    <row r="27" ht="32" customHeight="1">
      <c r="A27" s="16" t="inlineStr">
        <is>
          <t>Risk ID</t>
        </is>
      </c>
      <c r="B27" s="16" t="inlineStr">
        <is>
          <t>Description</t>
        </is>
      </c>
      <c r="C27" s="16" t="inlineStr">
        <is>
          <t>RPN</t>
        </is>
      </c>
      <c r="D27" s="16" t="inlineStr">
        <is>
          <t>Priority</t>
        </is>
      </c>
      <c r="E27" s="16" t="inlineStr">
        <is>
          <t>Action</t>
        </is>
      </c>
    </row>
    <row r="28">
      <c r="A28" s="48">
        <f>LOGIC!A5</f>
        <v/>
      </c>
      <c r="B28" s="48">
        <f>LOGIC!B5</f>
        <v/>
      </c>
      <c r="C28" s="49">
        <f>LOGIC!F5</f>
        <v/>
      </c>
      <c r="D28" s="48">
        <f>LOGIC!H5</f>
        <v/>
      </c>
      <c r="E28" s="48">
        <f>LOGIC!J5</f>
        <v/>
      </c>
    </row>
    <row r="29">
      <c r="A29" s="23">
        <f>LOGIC!A6</f>
        <v/>
      </c>
      <c r="B29" s="23">
        <f>LOGIC!B6</f>
        <v/>
      </c>
      <c r="C29" s="25">
        <f>LOGIC!F6</f>
        <v/>
      </c>
      <c r="D29" s="23">
        <f>LOGIC!H6</f>
        <v/>
      </c>
      <c r="E29" s="23">
        <f>LOGIC!J6</f>
        <v/>
      </c>
    </row>
    <row r="30">
      <c r="A30" s="48">
        <f>LOGIC!A7</f>
        <v/>
      </c>
      <c r="B30" s="48">
        <f>LOGIC!B7</f>
        <v/>
      </c>
      <c r="C30" s="49">
        <f>LOGIC!F7</f>
        <v/>
      </c>
      <c r="D30" s="48">
        <f>LOGIC!H7</f>
        <v/>
      </c>
      <c r="E30" s="48">
        <f>LOGIC!J7</f>
        <v/>
      </c>
    </row>
    <row r="31">
      <c r="A31" s="23">
        <f>LOGIC!A8</f>
        <v/>
      </c>
      <c r="B31" s="23">
        <f>LOGIC!B8</f>
        <v/>
      </c>
      <c r="C31" s="25">
        <f>LOGIC!F8</f>
        <v/>
      </c>
      <c r="D31" s="23">
        <f>LOGIC!H8</f>
        <v/>
      </c>
      <c r="E31" s="23">
        <f>LOGIC!J8</f>
        <v/>
      </c>
    </row>
    <row r="32">
      <c r="A32" s="48">
        <f>LOGIC!A9</f>
        <v/>
      </c>
      <c r="B32" s="48">
        <f>LOGIC!B9</f>
        <v/>
      </c>
      <c r="C32" s="49">
        <f>LOGIC!F9</f>
        <v/>
      </c>
      <c r="D32" s="48">
        <f>LOGIC!H9</f>
        <v/>
      </c>
      <c r="E32" s="48">
        <f>LOGIC!J9</f>
        <v/>
      </c>
    </row>
    <row r="33">
      <c r="A33" s="23">
        <f>LOGIC!A10</f>
        <v/>
      </c>
      <c r="B33" s="23">
        <f>LOGIC!B10</f>
        <v/>
      </c>
      <c r="C33" s="25">
        <f>LOGIC!F10</f>
        <v/>
      </c>
      <c r="D33" s="23">
        <f>LOGIC!H10</f>
        <v/>
      </c>
      <c r="E33" s="23">
        <f>LOGIC!J10</f>
        <v/>
      </c>
    </row>
    <row r="34">
      <c r="A34" s="48">
        <f>LOGIC!A11</f>
        <v/>
      </c>
      <c r="B34" s="48">
        <f>LOGIC!B11</f>
        <v/>
      </c>
      <c r="C34" s="49">
        <f>LOGIC!F11</f>
        <v/>
      </c>
      <c r="D34" s="48">
        <f>LOGIC!H11</f>
        <v/>
      </c>
      <c r="E34" s="48">
        <f>LOGIC!J11</f>
        <v/>
      </c>
    </row>
    <row r="35">
      <c r="A35" s="23">
        <f>LOGIC!A12</f>
        <v/>
      </c>
      <c r="B35" s="23">
        <f>LOGIC!B12</f>
        <v/>
      </c>
      <c r="C35" s="25">
        <f>LOGIC!F12</f>
        <v/>
      </c>
      <c r="D35" s="23">
        <f>LOGIC!H12</f>
        <v/>
      </c>
      <c r="E35" s="23">
        <f>LOGIC!J12</f>
        <v/>
      </c>
    </row>
    <row r="36">
      <c r="A36" s="48">
        <f>LOGIC!A13</f>
        <v/>
      </c>
      <c r="B36" s="48">
        <f>LOGIC!B13</f>
        <v/>
      </c>
      <c r="C36" s="49">
        <f>LOGIC!F13</f>
        <v/>
      </c>
      <c r="D36" s="48">
        <f>LOGIC!H13</f>
        <v/>
      </c>
      <c r="E36" s="48">
        <f>LOGIC!J13</f>
        <v/>
      </c>
    </row>
    <row r="37">
      <c r="A37" s="23">
        <f>LOGIC!A14</f>
        <v/>
      </c>
      <c r="B37" s="23">
        <f>LOGIC!B14</f>
        <v/>
      </c>
      <c r="C37" s="25">
        <f>LOGIC!F14</f>
        <v/>
      </c>
      <c r="D37" s="23">
        <f>LOGIC!H14</f>
        <v/>
      </c>
      <c r="E37" s="23">
        <f>LOGIC!J14</f>
        <v/>
      </c>
    </row>
    <row r="38">
      <c r="A38" s="48">
        <f>LOGIC!A15</f>
        <v/>
      </c>
      <c r="B38" s="48">
        <f>LOGIC!B15</f>
        <v/>
      </c>
      <c r="C38" s="49">
        <f>LOGIC!F15</f>
        <v/>
      </c>
      <c r="D38" s="48">
        <f>LOGIC!H15</f>
        <v/>
      </c>
      <c r="E38" s="48">
        <f>LOGIC!J15</f>
        <v/>
      </c>
    </row>
    <row r="39">
      <c r="A39" s="23">
        <f>LOGIC!A16</f>
        <v/>
      </c>
      <c r="B39" s="23">
        <f>LOGIC!B16</f>
        <v/>
      </c>
      <c r="C39" s="25">
        <f>LOGIC!F16</f>
        <v/>
      </c>
      <c r="D39" s="23">
        <f>LOGIC!H16</f>
        <v/>
      </c>
      <c r="E39" s="23">
        <f>LOGIC!J16</f>
        <v/>
      </c>
    </row>
    <row r="40">
      <c r="A40" s="48">
        <f>LOGIC!A17</f>
        <v/>
      </c>
      <c r="B40" s="48">
        <f>LOGIC!B17</f>
        <v/>
      </c>
      <c r="C40" s="49">
        <f>LOGIC!F17</f>
        <v/>
      </c>
      <c r="D40" s="48">
        <f>LOGIC!H17</f>
        <v/>
      </c>
      <c r="E40" s="48">
        <f>LOGIC!J17</f>
        <v/>
      </c>
    </row>
    <row r="41">
      <c r="A41" s="23">
        <f>LOGIC!A18</f>
        <v/>
      </c>
      <c r="B41" s="23">
        <f>LOGIC!B18</f>
        <v/>
      </c>
      <c r="C41" s="25">
        <f>LOGIC!F18</f>
        <v/>
      </c>
      <c r="D41" s="23">
        <f>LOGIC!H18</f>
        <v/>
      </c>
      <c r="E41" s="23">
        <f>LOGIC!J18</f>
        <v/>
      </c>
    </row>
    <row r="42">
      <c r="A42" s="48">
        <f>LOGIC!A19</f>
        <v/>
      </c>
      <c r="B42" s="48">
        <f>LOGIC!B19</f>
        <v/>
      </c>
      <c r="C42" s="49">
        <f>LOGIC!F19</f>
        <v/>
      </c>
      <c r="D42" s="48">
        <f>LOGIC!H19</f>
        <v/>
      </c>
      <c r="E42" s="48">
        <f>LOGIC!J19</f>
        <v/>
      </c>
    </row>
    <row r="43">
      <c r="A43" s="23">
        <f>LOGIC!A20</f>
        <v/>
      </c>
      <c r="B43" s="23">
        <f>LOGIC!B20</f>
        <v/>
      </c>
      <c r="C43" s="25">
        <f>LOGIC!F20</f>
        <v/>
      </c>
      <c r="D43" s="23">
        <f>LOGIC!H20</f>
        <v/>
      </c>
      <c r="E43" s="23">
        <f>LOGIC!J20</f>
        <v/>
      </c>
    </row>
    <row r="44">
      <c r="A44" s="48">
        <f>LOGIC!A21</f>
        <v/>
      </c>
      <c r="B44" s="48">
        <f>LOGIC!B21</f>
        <v/>
      </c>
      <c r="C44" s="49">
        <f>LOGIC!F21</f>
        <v/>
      </c>
      <c r="D44" s="48">
        <f>LOGIC!H21</f>
        <v/>
      </c>
      <c r="E44" s="48">
        <f>LOGIC!J21</f>
        <v/>
      </c>
    </row>
    <row r="45">
      <c r="A45" s="23">
        <f>LOGIC!A22</f>
        <v/>
      </c>
      <c r="B45" s="23">
        <f>LOGIC!B22</f>
        <v/>
      </c>
      <c r="C45" s="25">
        <f>LOGIC!F22</f>
        <v/>
      </c>
      <c r="D45" s="23">
        <f>LOGIC!H22</f>
        <v/>
      </c>
      <c r="E45" s="23">
        <f>LOGIC!J22</f>
        <v/>
      </c>
    </row>
    <row r="46">
      <c r="A46" s="48">
        <f>LOGIC!A23</f>
        <v/>
      </c>
      <c r="B46" s="48">
        <f>LOGIC!B23</f>
        <v/>
      </c>
      <c r="C46" s="49">
        <f>LOGIC!F23</f>
        <v/>
      </c>
      <c r="D46" s="48">
        <f>LOGIC!H23</f>
        <v/>
      </c>
      <c r="E46" s="48">
        <f>LOGIC!J23</f>
        <v/>
      </c>
    </row>
    <row r="47">
      <c r="A47" s="23">
        <f>LOGIC!A24</f>
        <v/>
      </c>
      <c r="B47" s="23">
        <f>LOGIC!B24</f>
        <v/>
      </c>
      <c r="C47" s="25">
        <f>LOGIC!F24</f>
        <v/>
      </c>
      <c r="D47" s="23">
        <f>LOGIC!H24</f>
        <v/>
      </c>
      <c r="E47" s="23">
        <f>LOGIC!J24</f>
        <v/>
      </c>
    </row>
    <row r="49" ht="24" customHeight="1">
      <c r="A49" s="50" t="inlineStr">
        <is>
          <t>RangeLead.com  |  Premium B2B Lead Data  |  Free Download — rangelead.com/free-tools</t>
        </is>
      </c>
    </row>
  </sheetData>
  <mergeCells count="8">
    <mergeCell ref="A4:E4"/>
    <mergeCell ref="A26:E26"/>
    <mergeCell ref="A2:E2"/>
    <mergeCell ref="A10:E10"/>
    <mergeCell ref="A49:E49"/>
    <mergeCell ref="A1:E1"/>
    <mergeCell ref="A22:E22"/>
    <mergeCell ref="A17:E17"/>
  </mergeCells>
  <conditionalFormatting sqref="B24">
    <cfRule type="cellIs" priority="1" operator="equal" dxfId="0">
      <formula>"MANAGEABLE"</formula>
    </cfRule>
    <cfRule type="cellIs" priority="2" operator="equal" dxfId="1">
      <formula>"ELEVATED"</formula>
    </cfRule>
    <cfRule type="cellIs" priority="3" operator="equal" dxfId="2">
      <formula>"SEVERE"</formula>
    </cfRule>
  </conditionalFormatting>
  <conditionalFormatting sqref="C28:C47">
    <cfRule type="cellIs" priority="4" operator="greaterThanOrEqual" dxfId="0">
      <formula>80</formula>
    </cfRule>
    <cfRule type="cellIs" priority="5" operator="between" dxfId="1">
      <formula>40</formula>
      <formula>79.999</formula>
    </cfRule>
    <cfRule type="cellIs" priority="6" operator="lessThan" dxfId="2">
      <formula>40</formula>
    </cfRule>
  </conditionalFormatting>
  <conditionalFormatting sqref="D28:D47">
    <cfRule type="cellIs" priority="7" operator="equal" dxfId="2">
      <formula>"CRITICAL"</formula>
    </cfRule>
    <cfRule type="cellIs" priority="8" operator="equal" dxfId="1">
      <formula>"HIGH"</formula>
    </cfRule>
    <cfRule type="cellIs" priority="9" operator="equal" dxfId="3">
      <formula>"MEDIUM"</formula>
    </cfRule>
    <cfRule type="cellIs" priority="10" operator="equal" dxfId="0">
      <formula>"LOW"</formula>
    </cfRule>
  </conditionalFormatting>
  <conditionalFormatting sqref="E28:E47">
    <cfRule type="cellIs" priority="11" operator="equal" dxfId="2">
      <formula>"IMMEDIATE"</formula>
    </cfRule>
    <cfRule type="cellIs" priority="12" operator="equal" dxfId="1">
      <formula>"PLAN MITIGATION"</formula>
    </cfRule>
    <cfRule type="cellIs" priority="13" operator="equal" dxfId="0">
      <formula>"MONITOR"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