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#,##0 &quot;weeks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FFF"/>
        <bgColor rgb="00FFFFFF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7" fillId="10" borderId="1" applyAlignment="1" pivotButton="0" quotePrefix="0" xfId="0">
      <alignment horizontal="left" vertical="center"/>
    </xf>
    <xf numFmtId="3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3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5" fontId="13" fillId="11" borderId="1" applyAlignment="1" pivotButton="0" quotePrefix="0" xfId="0">
      <alignment horizontal="center" vertical="center"/>
    </xf>
    <xf numFmtId="165" fontId="12" fillId="11" borderId="1" applyAlignment="1" pivotButton="0" quotePrefix="0" xfId="0">
      <alignment horizontal="center" vertical="center"/>
    </xf>
    <xf numFmtId="3" fontId="13" fillId="11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3" fontId="10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CAPACITY PLANNING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Plan your operational capacity against demand forecasts. Calculate utilization rates, identify capacity gaps, determine hiring needs, and project timelines to reach target capacity.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Current capacity by resource type (people, machines, etc.)</t>
        </is>
      </c>
    </row>
    <row r="9" ht="22" customHeight="1">
      <c r="A9" s="6" t="inlineStr">
        <is>
          <t xml:space="preserve">  • Output per resource unit per day</t>
        </is>
      </c>
    </row>
    <row r="10" ht="22" customHeight="1">
      <c r="A10" s="6" t="inlineStr">
        <is>
          <t xml:space="preserve">  • Demand forecast by month (6 months)</t>
        </is>
      </c>
    </row>
    <row r="11" ht="22" customHeight="1">
      <c r="A11" s="6" t="inlineStr">
        <is>
          <t xml:space="preserve">  • Lead time for adding capacity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Utilization rate per resource and overall</t>
        </is>
      </c>
    </row>
    <row r="15" ht="22" customHeight="1">
      <c r="A15" s="6" t="inlineStr">
        <is>
          <t xml:space="preserve">  • Capacity gap analysis</t>
        </is>
      </c>
    </row>
    <row r="16" ht="22" customHeight="1">
      <c r="A16" s="6" t="inlineStr">
        <is>
          <t xml:space="preserve">  • Hiring/resource needs per month</t>
        </is>
      </c>
    </row>
    <row r="17" ht="22" customHeight="1">
      <c r="A17" s="6" t="inlineStr">
        <is>
          <t xml:space="preserve">  • Timeline to reach target capacity</t>
        </is>
      </c>
    </row>
    <row r="18" ht="22" customHeight="1">
      <c r="A18" s="6" t="inlineStr">
        <is>
          <t xml:space="preserve">  • Cost of capacity expansion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1:B11"/>
    <mergeCell ref="A10:B10"/>
    <mergeCell ref="A5:B5"/>
    <mergeCell ref="A23:B23"/>
    <mergeCell ref="A27:B27"/>
    <mergeCell ref="A28:B28"/>
    <mergeCell ref="A14:B14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Working Days Per Month</t>
        </is>
      </c>
      <c r="B3" s="10" t="n">
        <v>22</v>
      </c>
      <c r="C3" s="11" t="inlineStr">
        <is>
          <t>Average working days</t>
        </is>
      </c>
    </row>
    <row r="4" ht="26" customHeight="1">
      <c r="A4" s="9" t="inlineStr">
        <is>
          <t>Target Utilization Rate</t>
        </is>
      </c>
      <c r="B4" s="12" t="n">
        <v>0.85</v>
      </c>
      <c r="C4" s="11" t="inlineStr">
        <is>
          <t>Ideal capacity utilization (80-90%)</t>
        </is>
      </c>
    </row>
    <row r="5" ht="26" customHeight="1">
      <c r="A5" s="9" t="inlineStr">
        <is>
          <t>Max Utilization (Before OT)</t>
        </is>
      </c>
      <c r="B5" s="12" t="n">
        <v>1</v>
      </c>
      <c r="C5" s="11" t="inlineStr">
        <is>
          <t>100% = normal capacity</t>
        </is>
      </c>
    </row>
    <row r="6" ht="26" customHeight="1">
      <c r="A6" s="9" t="inlineStr">
        <is>
          <t>Overtime Cost Premium</t>
        </is>
      </c>
      <c r="B6" s="12" t="n">
        <v>0.5</v>
      </c>
      <c r="C6" s="11" t="inlineStr">
        <is>
          <t>Additional cost for overtime hours</t>
        </is>
      </c>
    </row>
    <row r="7" ht="26" customHeight="1">
      <c r="A7" s="9" t="inlineStr">
        <is>
          <t>Cost Per New Resource/Month</t>
        </is>
      </c>
      <c r="B7" s="13" t="n">
        <v>6000</v>
      </c>
      <c r="C7" s="11" t="inlineStr">
        <is>
          <t>Fully loaded cost of one resource unit</t>
        </is>
      </c>
    </row>
    <row r="8" ht="26" customHeight="1">
      <c r="A8" s="9" t="inlineStr">
        <is>
          <t>Onboarding Lead Time (weeks)</t>
        </is>
      </c>
      <c r="B8" s="10" t="n">
        <v>4</v>
      </c>
      <c r="C8" s="11" t="inlineStr">
        <is>
          <t>Weeks until new resource is productive</t>
        </is>
      </c>
    </row>
    <row r="9" ht="26" customHeight="1">
      <c r="A9" s="9" t="inlineStr">
        <is>
          <t>Training Efficiency (Initial)</t>
        </is>
      </c>
      <c r="B9" s="12" t="n">
        <v>0.6</v>
      </c>
      <c r="C9" s="11" t="inlineStr">
        <is>
          <t>Productivity % during onboarding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27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8" customHeight="1">
      <c r="A1" s="14" t="inlineStr">
        <is>
          <t xml:space="preserve">  RESOURCE CAPACITY — Enter in yellow cells</t>
        </is>
      </c>
      <c r="B1" s="15" t="n"/>
      <c r="C1" s="15" t="n"/>
      <c r="D1" s="15" t="n"/>
    </row>
    <row r="3" ht="28" customHeight="1">
      <c r="A3" s="16" t="inlineStr">
        <is>
          <t xml:space="preserve">  CURRENT RESOURCES</t>
        </is>
      </c>
      <c r="B3" s="17" t="n"/>
      <c r="C3" s="17" t="n"/>
      <c r="D3" s="17" t="n"/>
    </row>
    <row r="4" ht="32" customHeight="1">
      <c r="A4" s="18" t="inlineStr">
        <is>
          <t>Resource Type</t>
        </is>
      </c>
      <c r="B4" s="18" t="inlineStr">
        <is>
          <t>Headcount</t>
        </is>
      </c>
      <c r="C4" s="18" t="inlineStr">
        <is>
          <t>Output/Person/Day</t>
        </is>
      </c>
      <c r="D4" s="18" t="inlineStr">
        <is>
          <t>Hrs/Person/Day</t>
        </is>
      </c>
    </row>
    <row r="5">
      <c r="A5" s="19" t="inlineStr">
        <is>
          <t>Production Workers</t>
        </is>
      </c>
      <c r="B5" s="20" t="n">
        <v>12</v>
      </c>
      <c r="C5" s="20" t="n">
        <v>25</v>
      </c>
      <c r="D5" s="20" t="n">
        <v>8</v>
      </c>
    </row>
    <row r="6">
      <c r="A6" s="19" t="inlineStr">
        <is>
          <t>Machine Operators</t>
        </is>
      </c>
      <c r="B6" s="20" t="n">
        <v>4</v>
      </c>
      <c r="C6" s="20" t="n">
        <v>80</v>
      </c>
      <c r="D6" s="20" t="n">
        <v>8</v>
      </c>
    </row>
    <row r="7">
      <c r="A7" s="19" t="inlineStr">
        <is>
          <t>QA Inspectors</t>
        </is>
      </c>
      <c r="B7" s="20" t="n">
        <v>3</v>
      </c>
      <c r="C7" s="20" t="n">
        <v>60</v>
      </c>
      <c r="D7" s="20" t="n">
        <v>8</v>
      </c>
    </row>
    <row r="8">
      <c r="A8" s="19" t="inlineStr">
        <is>
          <t>Shipping Staff</t>
        </is>
      </c>
      <c r="B8" s="20" t="n">
        <v>5</v>
      </c>
      <c r="C8" s="20" t="n">
        <v>40</v>
      </c>
      <c r="D8" s="20" t="n">
        <v>8</v>
      </c>
    </row>
    <row r="9">
      <c r="A9" s="19" t="inlineStr">
        <is>
          <t>Customer Support</t>
        </is>
      </c>
      <c r="B9" s="20" t="n">
        <v>6</v>
      </c>
      <c r="C9" s="20" t="n">
        <v>30</v>
      </c>
      <c r="D9" s="20" t="n">
        <v>8</v>
      </c>
    </row>
    <row r="10">
      <c r="A10" s="19" t="n"/>
      <c r="B10" s="20" t="n"/>
      <c r="C10" s="20" t="n"/>
      <c r="D10" s="20" t="n"/>
    </row>
    <row r="11">
      <c r="A11" s="19" t="n"/>
      <c r="B11" s="20" t="n"/>
      <c r="C11" s="20" t="n"/>
      <c r="D11" s="20" t="n"/>
    </row>
    <row r="12">
      <c r="A12" s="19" t="n"/>
      <c r="B12" s="20" t="n"/>
      <c r="C12" s="20" t="n"/>
      <c r="D12" s="20" t="n"/>
    </row>
    <row r="13">
      <c r="A13" s="19" t="n"/>
      <c r="B13" s="20" t="n"/>
      <c r="C13" s="20" t="n"/>
      <c r="D13" s="20" t="n"/>
    </row>
    <row r="14">
      <c r="A14" s="19" t="n"/>
      <c r="B14" s="20" t="n"/>
      <c r="C14" s="20" t="n"/>
      <c r="D14" s="20" t="n"/>
    </row>
    <row r="16" ht="28" customHeight="1">
      <c r="A16" s="16" t="inlineStr">
        <is>
          <t xml:space="preserve">  DEMAND FORECAST (units needed)</t>
        </is>
      </c>
      <c r="B16" s="17" t="n"/>
      <c r="C16" s="17" t="n"/>
      <c r="D16" s="17" t="n"/>
    </row>
    <row r="17" ht="32" customHeight="1">
      <c r="A17" s="18" t="inlineStr">
        <is>
          <t>Resource Type</t>
        </is>
      </c>
      <c r="B17" s="18" t="inlineStr">
        <is>
          <t>Month 1</t>
        </is>
      </c>
      <c r="C17" s="18" t="inlineStr">
        <is>
          <t>Month 2</t>
        </is>
      </c>
      <c r="D17" s="18" t="inlineStr">
        <is>
          <t>Month 3</t>
        </is>
      </c>
      <c r="E17" s="18" t="inlineStr">
        <is>
          <t>Month 4</t>
        </is>
      </c>
      <c r="F17" s="18" t="inlineStr">
        <is>
          <t>Month 5</t>
        </is>
      </c>
      <c r="G17" s="18" t="inlineStr">
        <is>
          <t>Month 6</t>
        </is>
      </c>
    </row>
    <row r="18">
      <c r="A18" s="21">
        <f>A5</f>
        <v/>
      </c>
      <c r="B18" s="20" t="n">
        <v>7000</v>
      </c>
      <c r="C18" s="20" t="n">
        <v>7500</v>
      </c>
      <c r="D18" s="20" t="n">
        <v>8200</v>
      </c>
      <c r="E18" s="20" t="n">
        <v>8800</v>
      </c>
      <c r="F18" s="20" t="n">
        <v>9500</v>
      </c>
      <c r="G18" s="20" t="n">
        <v>10000</v>
      </c>
    </row>
    <row r="19">
      <c r="A19" s="21">
        <f>A6</f>
        <v/>
      </c>
      <c r="B19" s="20" t="n">
        <v>7500</v>
      </c>
      <c r="C19" s="20" t="n">
        <v>8000</v>
      </c>
      <c r="D19" s="20" t="n">
        <v>8800</v>
      </c>
      <c r="E19" s="20" t="n">
        <v>9200</v>
      </c>
      <c r="F19" s="20" t="n">
        <v>10000</v>
      </c>
      <c r="G19" s="20" t="n">
        <v>10500</v>
      </c>
    </row>
    <row r="20">
      <c r="A20" s="21">
        <f>A7</f>
        <v/>
      </c>
      <c r="B20" s="20" t="n">
        <v>4200</v>
      </c>
      <c r="C20" s="20" t="n">
        <v>4500</v>
      </c>
      <c r="D20" s="20" t="n">
        <v>5000</v>
      </c>
      <c r="E20" s="20" t="n">
        <v>5200</v>
      </c>
      <c r="F20" s="20" t="n">
        <v>5800</v>
      </c>
      <c r="G20" s="20" t="n">
        <v>6000</v>
      </c>
    </row>
    <row r="21">
      <c r="A21" s="21">
        <f>A8</f>
        <v/>
      </c>
      <c r="B21" s="20" t="n">
        <v>5000</v>
      </c>
      <c r="C21" s="20" t="n">
        <v>5500</v>
      </c>
      <c r="D21" s="20" t="n">
        <v>6000</v>
      </c>
      <c r="E21" s="20" t="n">
        <v>6500</v>
      </c>
      <c r="F21" s="20" t="n">
        <v>7000</v>
      </c>
      <c r="G21" s="20" t="n">
        <v>7500</v>
      </c>
    </row>
    <row r="22">
      <c r="A22" s="21">
        <f>A9</f>
        <v/>
      </c>
      <c r="B22" s="20" t="n">
        <v>4500</v>
      </c>
      <c r="C22" s="20" t="n">
        <v>5000</v>
      </c>
      <c r="D22" s="20" t="n">
        <v>5500</v>
      </c>
      <c r="E22" s="20" t="n">
        <v>6000</v>
      </c>
      <c r="F22" s="20" t="n">
        <v>6500</v>
      </c>
      <c r="G22" s="20" t="n">
        <v>7000</v>
      </c>
    </row>
    <row r="23">
      <c r="A23" s="21">
        <f>A10</f>
        <v/>
      </c>
      <c r="B23" s="20" t="n"/>
      <c r="C23" s="20" t="n"/>
      <c r="D23" s="20" t="n"/>
      <c r="E23" s="20" t="n"/>
      <c r="F23" s="20" t="n"/>
      <c r="G23" s="20" t="n"/>
    </row>
    <row r="24">
      <c r="A24" s="21">
        <f>A11</f>
        <v/>
      </c>
      <c r="B24" s="20" t="n"/>
      <c r="C24" s="20" t="n"/>
      <c r="D24" s="20" t="n"/>
      <c r="E24" s="20" t="n"/>
      <c r="F24" s="20" t="n"/>
      <c r="G24" s="20" t="n"/>
    </row>
    <row r="25">
      <c r="A25" s="21">
        <f>A12</f>
        <v/>
      </c>
      <c r="B25" s="20" t="n"/>
      <c r="C25" s="20" t="n"/>
      <c r="D25" s="20" t="n"/>
      <c r="E25" s="20" t="n"/>
      <c r="F25" s="20" t="n"/>
      <c r="G25" s="20" t="n"/>
    </row>
    <row r="26">
      <c r="A26" s="21">
        <f>A13</f>
        <v/>
      </c>
      <c r="B26" s="20" t="n"/>
      <c r="C26" s="20" t="n"/>
      <c r="D26" s="20" t="n"/>
      <c r="E26" s="20" t="n"/>
      <c r="F26" s="20" t="n"/>
      <c r="G26" s="20" t="n"/>
    </row>
    <row r="27">
      <c r="A27" s="21">
        <f>A14</f>
        <v/>
      </c>
      <c r="B27" s="20" t="n"/>
      <c r="C27" s="20" t="n"/>
      <c r="D27" s="20" t="n"/>
      <c r="E27" s="20" t="n"/>
      <c r="F27" s="20" t="n"/>
      <c r="G27" s="20" t="n"/>
    </row>
  </sheetData>
  <mergeCells count="3">
    <mergeCell ref="A1:D1"/>
    <mergeCell ref="A3:D3"/>
    <mergeCell ref="A16:D1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58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2" t="inlineStr">
        <is>
          <t xml:space="preserve">  CALCULATIONS — All formulas, do NOT edit</t>
        </is>
      </c>
      <c r="B1" s="23" t="n"/>
      <c r="C1" s="23" t="n"/>
      <c r="D1" s="23" t="n"/>
      <c r="E1" s="23" t="n"/>
      <c r="F1" s="23" t="n"/>
      <c r="G1" s="23" t="n"/>
    </row>
    <row r="3" ht="28" customHeight="1">
      <c r="A3" s="24" t="inlineStr">
        <is>
          <t xml:space="preserve">  CURRENT MONTHLY CAPACITY</t>
        </is>
      </c>
      <c r="B3" s="25" t="n"/>
      <c r="C3" s="25" t="n"/>
      <c r="D3" s="25" t="n"/>
      <c r="E3" s="25" t="n"/>
      <c r="F3" s="25" t="n"/>
      <c r="G3" s="25" t="n"/>
    </row>
    <row r="4" ht="32" customHeight="1">
      <c r="A4" s="18" t="inlineStr">
        <is>
          <t>Resource</t>
        </is>
      </c>
      <c r="B4" s="18" t="inlineStr">
        <is>
          <t>Headcount</t>
        </is>
      </c>
      <c r="C4" s="18" t="inlineStr">
        <is>
          <t>Daily Capacity</t>
        </is>
      </c>
      <c r="D4" s="18" t="inlineStr">
        <is>
          <t>Monthly Capacity</t>
        </is>
      </c>
      <c r="E4" s="18" t="inlineStr">
        <is>
          <t>Target Capacity</t>
        </is>
      </c>
      <c r="F4" s="18" t="inlineStr">
        <is>
          <t>Max w/ OT</t>
        </is>
      </c>
    </row>
    <row r="5">
      <c r="A5" s="26">
        <f>INPUT!A5</f>
        <v/>
      </c>
      <c r="B5" s="27">
        <f>IF(INPUT!B5="","",INPUT!B5)</f>
        <v/>
      </c>
      <c r="C5" s="27">
        <f>IF(B5="","",B5*INPUT!C5)</f>
        <v/>
      </c>
      <c r="D5" s="27">
        <f>IF(C5="","",C5*CONFIG!B3)</f>
        <v/>
      </c>
      <c r="E5" s="27">
        <f>IF(D5="","",D5*CONFIG!B4)</f>
        <v/>
      </c>
      <c r="F5" s="27">
        <f>IF(D5="","",D5*(1+CONFIG!B6))</f>
        <v/>
      </c>
    </row>
    <row r="6">
      <c r="A6" s="26">
        <f>INPUT!A6</f>
        <v/>
      </c>
      <c r="B6" s="27">
        <f>IF(INPUT!B6="","",INPUT!B6)</f>
        <v/>
      </c>
      <c r="C6" s="27">
        <f>IF(B6="","",B6*INPUT!C6)</f>
        <v/>
      </c>
      <c r="D6" s="27">
        <f>IF(C6="","",C6*CONFIG!B3)</f>
        <v/>
      </c>
      <c r="E6" s="27">
        <f>IF(D6="","",D6*CONFIG!B4)</f>
        <v/>
      </c>
      <c r="F6" s="27">
        <f>IF(D6="","",D6*(1+CONFIG!B6))</f>
        <v/>
      </c>
    </row>
    <row r="7">
      <c r="A7" s="26">
        <f>INPUT!A7</f>
        <v/>
      </c>
      <c r="B7" s="27">
        <f>IF(INPUT!B7="","",INPUT!B7)</f>
        <v/>
      </c>
      <c r="C7" s="27">
        <f>IF(B7="","",B7*INPUT!C7)</f>
        <v/>
      </c>
      <c r="D7" s="27">
        <f>IF(C7="","",C7*CONFIG!B3)</f>
        <v/>
      </c>
      <c r="E7" s="27">
        <f>IF(D7="","",D7*CONFIG!B4)</f>
        <v/>
      </c>
      <c r="F7" s="27">
        <f>IF(D7="","",D7*(1+CONFIG!B6))</f>
        <v/>
      </c>
    </row>
    <row r="8">
      <c r="A8" s="26">
        <f>INPUT!A8</f>
        <v/>
      </c>
      <c r="B8" s="27">
        <f>IF(INPUT!B8="","",INPUT!B8)</f>
        <v/>
      </c>
      <c r="C8" s="27">
        <f>IF(B8="","",B8*INPUT!C8)</f>
        <v/>
      </c>
      <c r="D8" s="27">
        <f>IF(C8="","",C8*CONFIG!B3)</f>
        <v/>
      </c>
      <c r="E8" s="27">
        <f>IF(D8="","",D8*CONFIG!B4)</f>
        <v/>
      </c>
      <c r="F8" s="27">
        <f>IF(D8="","",D8*(1+CONFIG!B6))</f>
        <v/>
      </c>
    </row>
    <row r="9">
      <c r="A9" s="26">
        <f>INPUT!A9</f>
        <v/>
      </c>
      <c r="B9" s="27">
        <f>IF(INPUT!B9="","",INPUT!B9)</f>
        <v/>
      </c>
      <c r="C9" s="27">
        <f>IF(B9="","",B9*INPUT!C9)</f>
        <v/>
      </c>
      <c r="D9" s="27">
        <f>IF(C9="","",C9*CONFIG!B3)</f>
        <v/>
      </c>
      <c r="E9" s="27">
        <f>IF(D9="","",D9*CONFIG!B4)</f>
        <v/>
      </c>
      <c r="F9" s="27">
        <f>IF(D9="","",D9*(1+CONFIG!B6))</f>
        <v/>
      </c>
    </row>
    <row r="10">
      <c r="A10" s="26">
        <f>INPUT!A10</f>
        <v/>
      </c>
      <c r="B10" s="27">
        <f>IF(INPUT!B10="","",INPUT!B10)</f>
        <v/>
      </c>
      <c r="C10" s="27">
        <f>IF(B10="","",B10*INPUT!C10)</f>
        <v/>
      </c>
      <c r="D10" s="27">
        <f>IF(C10="","",C10*CONFIG!B3)</f>
        <v/>
      </c>
      <c r="E10" s="27">
        <f>IF(D10="","",D10*CONFIG!B4)</f>
        <v/>
      </c>
      <c r="F10" s="27">
        <f>IF(D10="","",D10*(1+CONFIG!B6))</f>
        <v/>
      </c>
    </row>
    <row r="11">
      <c r="A11" s="26">
        <f>INPUT!A11</f>
        <v/>
      </c>
      <c r="B11" s="27">
        <f>IF(INPUT!B11="","",INPUT!B11)</f>
        <v/>
      </c>
      <c r="C11" s="27">
        <f>IF(B11="","",B11*INPUT!C11)</f>
        <v/>
      </c>
      <c r="D11" s="27">
        <f>IF(C11="","",C11*CONFIG!B3)</f>
        <v/>
      </c>
      <c r="E11" s="27">
        <f>IF(D11="","",D11*CONFIG!B4)</f>
        <v/>
      </c>
      <c r="F11" s="27">
        <f>IF(D11="","",D11*(1+CONFIG!B6))</f>
        <v/>
      </c>
    </row>
    <row r="12">
      <c r="A12" s="26">
        <f>INPUT!A12</f>
        <v/>
      </c>
      <c r="B12" s="27">
        <f>IF(INPUT!B12="","",INPUT!B12)</f>
        <v/>
      </c>
      <c r="C12" s="27">
        <f>IF(B12="","",B12*INPUT!C12)</f>
        <v/>
      </c>
      <c r="D12" s="27">
        <f>IF(C12="","",C12*CONFIG!B3)</f>
        <v/>
      </c>
      <c r="E12" s="27">
        <f>IF(D12="","",D12*CONFIG!B4)</f>
        <v/>
      </c>
      <c r="F12" s="27">
        <f>IF(D12="","",D12*(1+CONFIG!B6))</f>
        <v/>
      </c>
    </row>
    <row r="13">
      <c r="A13" s="26">
        <f>INPUT!A13</f>
        <v/>
      </c>
      <c r="B13" s="27">
        <f>IF(INPUT!B13="","",INPUT!B13)</f>
        <v/>
      </c>
      <c r="C13" s="27">
        <f>IF(B13="","",B13*INPUT!C13)</f>
        <v/>
      </c>
      <c r="D13" s="27">
        <f>IF(C13="","",C13*CONFIG!B3)</f>
        <v/>
      </c>
      <c r="E13" s="27">
        <f>IF(D13="","",D13*CONFIG!B4)</f>
        <v/>
      </c>
      <c r="F13" s="27">
        <f>IF(D13="","",D13*(1+CONFIG!B6))</f>
        <v/>
      </c>
    </row>
    <row r="14">
      <c r="A14" s="26">
        <f>INPUT!A14</f>
        <v/>
      </c>
      <c r="B14" s="27">
        <f>IF(INPUT!B14="","",INPUT!B14)</f>
        <v/>
      </c>
      <c r="C14" s="27">
        <f>IF(B14="","",B14*INPUT!C14)</f>
        <v/>
      </c>
      <c r="D14" s="27">
        <f>IF(C14="","",C14*CONFIG!B3)</f>
        <v/>
      </c>
      <c r="E14" s="27">
        <f>IF(D14="","",D14*CONFIG!B4)</f>
        <v/>
      </c>
      <c r="F14" s="27">
        <f>IF(D14="","",D14*(1+CONFIG!B6))</f>
        <v/>
      </c>
    </row>
    <row r="16" ht="28" customHeight="1">
      <c r="A16" s="24" t="inlineStr">
        <is>
          <t xml:space="preserve">  UTILIZATION BY MONTH</t>
        </is>
      </c>
      <c r="B16" s="25" t="n"/>
      <c r="C16" s="25" t="n"/>
      <c r="D16" s="25" t="n"/>
      <c r="E16" s="25" t="n"/>
      <c r="F16" s="25" t="n"/>
      <c r="G16" s="25" t="n"/>
    </row>
    <row r="17" ht="32" customHeight="1">
      <c r="A17" s="18" t="inlineStr">
        <is>
          <t>Resource</t>
        </is>
      </c>
      <c r="B17" s="18" t="inlineStr">
        <is>
          <t>Month 1</t>
        </is>
      </c>
      <c r="C17" s="18" t="inlineStr">
        <is>
          <t>Month 2</t>
        </is>
      </c>
      <c r="D17" s="18" t="inlineStr">
        <is>
          <t>Month 3</t>
        </is>
      </c>
      <c r="E17" s="18" t="inlineStr">
        <is>
          <t>Month 4</t>
        </is>
      </c>
      <c r="F17" s="18" t="inlineStr">
        <is>
          <t>Month 5</t>
        </is>
      </c>
      <c r="G17" s="18" t="inlineStr">
        <is>
          <t>Month 6</t>
        </is>
      </c>
    </row>
    <row r="18">
      <c r="A18" s="26">
        <f>A5</f>
        <v/>
      </c>
      <c r="B18" s="28">
        <f>IF(OR(D5="",INPUT!B18=""),"",IFERROR(INPUT!B18/D5,0))</f>
        <v/>
      </c>
      <c r="C18" s="28">
        <f>IF(OR(D5="",INPUT!C18=""),"",IFERROR(INPUT!C18/D5,0))</f>
        <v/>
      </c>
      <c r="D18" s="28">
        <f>IF(OR(D5="",INPUT!D18=""),"",IFERROR(INPUT!D18/D5,0))</f>
        <v/>
      </c>
      <c r="E18" s="28">
        <f>IF(OR(D5="",INPUT!E18=""),"",IFERROR(INPUT!E18/D5,0))</f>
        <v/>
      </c>
      <c r="F18" s="28">
        <f>IF(OR(D5="",INPUT!F18=""),"",IFERROR(INPUT!F18/D5,0))</f>
        <v/>
      </c>
      <c r="G18" s="28">
        <f>IF(OR(D5="",INPUT!G18=""),"",IFERROR(INPUT!G18/D5,0))</f>
        <v/>
      </c>
    </row>
    <row r="19">
      <c r="A19" s="26">
        <f>A6</f>
        <v/>
      </c>
      <c r="B19" s="28">
        <f>IF(OR(D6="",INPUT!B19=""),"",IFERROR(INPUT!B19/D6,0))</f>
        <v/>
      </c>
      <c r="C19" s="28">
        <f>IF(OR(D6="",INPUT!C19=""),"",IFERROR(INPUT!C19/D6,0))</f>
        <v/>
      </c>
      <c r="D19" s="28">
        <f>IF(OR(D6="",INPUT!D19=""),"",IFERROR(INPUT!D19/D6,0))</f>
        <v/>
      </c>
      <c r="E19" s="28">
        <f>IF(OR(D6="",INPUT!E19=""),"",IFERROR(INPUT!E19/D6,0))</f>
        <v/>
      </c>
      <c r="F19" s="28">
        <f>IF(OR(D6="",INPUT!F19=""),"",IFERROR(INPUT!F19/D6,0))</f>
        <v/>
      </c>
      <c r="G19" s="28">
        <f>IF(OR(D6="",INPUT!G19=""),"",IFERROR(INPUT!G19/D6,0))</f>
        <v/>
      </c>
    </row>
    <row r="20">
      <c r="A20" s="26">
        <f>A7</f>
        <v/>
      </c>
      <c r="B20" s="28">
        <f>IF(OR(D7="",INPUT!B20=""),"",IFERROR(INPUT!B20/D7,0))</f>
        <v/>
      </c>
      <c r="C20" s="28">
        <f>IF(OR(D7="",INPUT!C20=""),"",IFERROR(INPUT!C20/D7,0))</f>
        <v/>
      </c>
      <c r="D20" s="28">
        <f>IF(OR(D7="",INPUT!D20=""),"",IFERROR(INPUT!D20/D7,0))</f>
        <v/>
      </c>
      <c r="E20" s="28">
        <f>IF(OR(D7="",INPUT!E20=""),"",IFERROR(INPUT!E20/D7,0))</f>
        <v/>
      </c>
      <c r="F20" s="28">
        <f>IF(OR(D7="",INPUT!F20=""),"",IFERROR(INPUT!F20/D7,0))</f>
        <v/>
      </c>
      <c r="G20" s="28">
        <f>IF(OR(D7="",INPUT!G20=""),"",IFERROR(INPUT!G20/D7,0))</f>
        <v/>
      </c>
    </row>
    <row r="21">
      <c r="A21" s="26">
        <f>A8</f>
        <v/>
      </c>
      <c r="B21" s="28">
        <f>IF(OR(D8="",INPUT!B21=""),"",IFERROR(INPUT!B21/D8,0))</f>
        <v/>
      </c>
      <c r="C21" s="28">
        <f>IF(OR(D8="",INPUT!C21=""),"",IFERROR(INPUT!C21/D8,0))</f>
        <v/>
      </c>
      <c r="D21" s="28">
        <f>IF(OR(D8="",INPUT!D21=""),"",IFERROR(INPUT!D21/D8,0))</f>
        <v/>
      </c>
      <c r="E21" s="28">
        <f>IF(OR(D8="",INPUT!E21=""),"",IFERROR(INPUT!E21/D8,0))</f>
        <v/>
      </c>
      <c r="F21" s="28">
        <f>IF(OR(D8="",INPUT!F21=""),"",IFERROR(INPUT!F21/D8,0))</f>
        <v/>
      </c>
      <c r="G21" s="28">
        <f>IF(OR(D8="",INPUT!G21=""),"",IFERROR(INPUT!G21/D8,0))</f>
        <v/>
      </c>
    </row>
    <row r="22">
      <c r="A22" s="26">
        <f>A9</f>
        <v/>
      </c>
      <c r="B22" s="28">
        <f>IF(OR(D9="",INPUT!B22=""),"",IFERROR(INPUT!B22/D9,0))</f>
        <v/>
      </c>
      <c r="C22" s="28">
        <f>IF(OR(D9="",INPUT!C22=""),"",IFERROR(INPUT!C22/D9,0))</f>
        <v/>
      </c>
      <c r="D22" s="28">
        <f>IF(OR(D9="",INPUT!D22=""),"",IFERROR(INPUT!D22/D9,0))</f>
        <v/>
      </c>
      <c r="E22" s="28">
        <f>IF(OR(D9="",INPUT!E22=""),"",IFERROR(INPUT!E22/D9,0))</f>
        <v/>
      </c>
      <c r="F22" s="28">
        <f>IF(OR(D9="",INPUT!F22=""),"",IFERROR(INPUT!F22/D9,0))</f>
        <v/>
      </c>
      <c r="G22" s="28">
        <f>IF(OR(D9="",INPUT!G22=""),"",IFERROR(INPUT!G22/D9,0))</f>
        <v/>
      </c>
    </row>
    <row r="23">
      <c r="A23" s="26">
        <f>A10</f>
        <v/>
      </c>
      <c r="B23" s="28">
        <f>IF(OR(D10="",INPUT!B23=""),"",IFERROR(INPUT!B23/D10,0))</f>
        <v/>
      </c>
      <c r="C23" s="28">
        <f>IF(OR(D10="",INPUT!C23=""),"",IFERROR(INPUT!C23/D10,0))</f>
        <v/>
      </c>
      <c r="D23" s="28">
        <f>IF(OR(D10="",INPUT!D23=""),"",IFERROR(INPUT!D23/D10,0))</f>
        <v/>
      </c>
      <c r="E23" s="28">
        <f>IF(OR(D10="",INPUT!E23=""),"",IFERROR(INPUT!E23/D10,0))</f>
        <v/>
      </c>
      <c r="F23" s="28">
        <f>IF(OR(D10="",INPUT!F23=""),"",IFERROR(INPUT!F23/D10,0))</f>
        <v/>
      </c>
      <c r="G23" s="28">
        <f>IF(OR(D10="",INPUT!G23=""),"",IFERROR(INPUT!G23/D10,0))</f>
        <v/>
      </c>
    </row>
    <row r="24">
      <c r="A24" s="26">
        <f>A11</f>
        <v/>
      </c>
      <c r="B24" s="28">
        <f>IF(OR(D11="",INPUT!B24=""),"",IFERROR(INPUT!B24/D11,0))</f>
        <v/>
      </c>
      <c r="C24" s="28">
        <f>IF(OR(D11="",INPUT!C24=""),"",IFERROR(INPUT!C24/D11,0))</f>
        <v/>
      </c>
      <c r="D24" s="28">
        <f>IF(OR(D11="",INPUT!D24=""),"",IFERROR(INPUT!D24/D11,0))</f>
        <v/>
      </c>
      <c r="E24" s="28">
        <f>IF(OR(D11="",INPUT!E24=""),"",IFERROR(INPUT!E24/D11,0))</f>
        <v/>
      </c>
      <c r="F24" s="28">
        <f>IF(OR(D11="",INPUT!F24=""),"",IFERROR(INPUT!F24/D11,0))</f>
        <v/>
      </c>
      <c r="G24" s="28">
        <f>IF(OR(D11="",INPUT!G24=""),"",IFERROR(INPUT!G24/D11,0))</f>
        <v/>
      </c>
    </row>
    <row r="25">
      <c r="A25" s="26">
        <f>A12</f>
        <v/>
      </c>
      <c r="B25" s="28">
        <f>IF(OR(D12="",INPUT!B25=""),"",IFERROR(INPUT!B25/D12,0))</f>
        <v/>
      </c>
      <c r="C25" s="28">
        <f>IF(OR(D12="",INPUT!C25=""),"",IFERROR(INPUT!C25/D12,0))</f>
        <v/>
      </c>
      <c r="D25" s="28">
        <f>IF(OR(D12="",INPUT!D25=""),"",IFERROR(INPUT!D25/D12,0))</f>
        <v/>
      </c>
      <c r="E25" s="28">
        <f>IF(OR(D12="",INPUT!E25=""),"",IFERROR(INPUT!E25/D12,0))</f>
        <v/>
      </c>
      <c r="F25" s="28">
        <f>IF(OR(D12="",INPUT!F25=""),"",IFERROR(INPUT!F25/D12,0))</f>
        <v/>
      </c>
      <c r="G25" s="28">
        <f>IF(OR(D12="",INPUT!G25=""),"",IFERROR(INPUT!G25/D12,0))</f>
        <v/>
      </c>
    </row>
    <row r="26">
      <c r="A26" s="26">
        <f>A13</f>
        <v/>
      </c>
      <c r="B26" s="28">
        <f>IF(OR(D13="",INPUT!B26=""),"",IFERROR(INPUT!B26/D13,0))</f>
        <v/>
      </c>
      <c r="C26" s="28">
        <f>IF(OR(D13="",INPUT!C26=""),"",IFERROR(INPUT!C26/D13,0))</f>
        <v/>
      </c>
      <c r="D26" s="28">
        <f>IF(OR(D13="",INPUT!D26=""),"",IFERROR(INPUT!D26/D13,0))</f>
        <v/>
      </c>
      <c r="E26" s="28">
        <f>IF(OR(D13="",INPUT!E26=""),"",IFERROR(INPUT!E26/D13,0))</f>
        <v/>
      </c>
      <c r="F26" s="28">
        <f>IF(OR(D13="",INPUT!F26=""),"",IFERROR(INPUT!F26/D13,0))</f>
        <v/>
      </c>
      <c r="G26" s="28">
        <f>IF(OR(D13="",INPUT!G26=""),"",IFERROR(INPUT!G26/D13,0))</f>
        <v/>
      </c>
    </row>
    <row r="27">
      <c r="A27" s="26">
        <f>A14</f>
        <v/>
      </c>
      <c r="B27" s="28">
        <f>IF(OR(D14="",INPUT!B27=""),"",IFERROR(INPUT!B27/D14,0))</f>
        <v/>
      </c>
      <c r="C27" s="28">
        <f>IF(OR(D14="",INPUT!C27=""),"",IFERROR(INPUT!C27/D14,0))</f>
        <v/>
      </c>
      <c r="D27" s="28">
        <f>IF(OR(D14="",INPUT!D27=""),"",IFERROR(INPUT!D27/D14,0))</f>
        <v/>
      </c>
      <c r="E27" s="28">
        <f>IF(OR(D14="",INPUT!E27=""),"",IFERROR(INPUT!E27/D14,0))</f>
        <v/>
      </c>
      <c r="F27" s="28">
        <f>IF(OR(D14="",INPUT!F27=""),"",IFERROR(INPUT!F27/D14,0))</f>
        <v/>
      </c>
      <c r="G27" s="28">
        <f>IF(OR(D14="",INPUT!G27=""),"",IFERROR(INPUT!G27/D14,0))</f>
        <v/>
      </c>
    </row>
    <row r="29" ht="28" customHeight="1">
      <c r="A29" s="24" t="inlineStr">
        <is>
          <t xml:space="preserve">  ADDITIONAL HEADCOUNT NEEDED</t>
        </is>
      </c>
      <c r="B29" s="25" t="n"/>
      <c r="C29" s="25" t="n"/>
      <c r="D29" s="25" t="n"/>
      <c r="E29" s="25" t="n"/>
      <c r="F29" s="25" t="n"/>
      <c r="G29" s="25" t="n"/>
    </row>
    <row r="30" ht="32" customHeight="1">
      <c r="A30" s="18" t="inlineStr">
        <is>
          <t>Resource</t>
        </is>
      </c>
      <c r="B30" s="18" t="inlineStr">
        <is>
          <t>Month 1</t>
        </is>
      </c>
      <c r="C30" s="18" t="inlineStr">
        <is>
          <t>Month 2</t>
        </is>
      </c>
      <c r="D30" s="18" t="inlineStr">
        <is>
          <t>Month 3</t>
        </is>
      </c>
      <c r="E30" s="18" t="inlineStr">
        <is>
          <t>Month 4</t>
        </is>
      </c>
      <c r="F30" s="18" t="inlineStr">
        <is>
          <t>Month 5</t>
        </is>
      </c>
      <c r="G30" s="18" t="inlineStr">
        <is>
          <t>Month 6</t>
        </is>
      </c>
    </row>
    <row r="31">
      <c r="A31" s="26">
        <f>A5</f>
        <v/>
      </c>
      <c r="B31" s="27">
        <f>IF(OR(D5="",INPUT!B18=""),"",IFERROR(MAX(CEILING((INPUT!B18-D5)/(INPUT!C5*CONFIG!B3),1),0),0))</f>
        <v/>
      </c>
      <c r="C31" s="27">
        <f>IF(OR(D5="",INPUT!C18=""),"",IFERROR(MAX(CEILING((INPUT!C18-D5)/(INPUT!C5*CONFIG!B3),1),0),0))</f>
        <v/>
      </c>
      <c r="D31" s="27">
        <f>IF(OR(D5="",INPUT!D18=""),"",IFERROR(MAX(CEILING((INPUT!D18-D5)/(INPUT!C5*CONFIG!B3),1),0),0))</f>
        <v/>
      </c>
      <c r="E31" s="27">
        <f>IF(OR(D5="",INPUT!E18=""),"",IFERROR(MAX(CEILING((INPUT!E18-D5)/(INPUT!C5*CONFIG!B3),1),0),0))</f>
        <v/>
      </c>
      <c r="F31" s="27">
        <f>IF(OR(D5="",INPUT!F18=""),"",IFERROR(MAX(CEILING((INPUT!F18-D5)/(INPUT!C5*CONFIG!B3),1),0),0))</f>
        <v/>
      </c>
      <c r="G31" s="27">
        <f>IF(OR(D5="",INPUT!G18=""),"",IFERROR(MAX(CEILING((INPUT!G18-D5)/(INPUT!C5*CONFIG!B3),1),0),0))</f>
        <v/>
      </c>
    </row>
    <row r="32">
      <c r="A32" s="26">
        <f>A6</f>
        <v/>
      </c>
      <c r="B32" s="27">
        <f>IF(OR(D6="",INPUT!B19=""),"",IFERROR(MAX(CEILING((INPUT!B19-D6)/(INPUT!C6*CONFIG!B3),1),0),0))</f>
        <v/>
      </c>
      <c r="C32" s="27">
        <f>IF(OR(D6="",INPUT!C19=""),"",IFERROR(MAX(CEILING((INPUT!C19-D6)/(INPUT!C6*CONFIG!B3),1),0),0))</f>
        <v/>
      </c>
      <c r="D32" s="27">
        <f>IF(OR(D6="",INPUT!D19=""),"",IFERROR(MAX(CEILING((INPUT!D19-D6)/(INPUT!C6*CONFIG!B3),1),0),0))</f>
        <v/>
      </c>
      <c r="E32" s="27">
        <f>IF(OR(D6="",INPUT!E19=""),"",IFERROR(MAX(CEILING((INPUT!E19-D6)/(INPUT!C6*CONFIG!B3),1),0),0))</f>
        <v/>
      </c>
      <c r="F32" s="27">
        <f>IF(OR(D6="",INPUT!F19=""),"",IFERROR(MAX(CEILING((INPUT!F19-D6)/(INPUT!C6*CONFIG!B3),1),0),0))</f>
        <v/>
      </c>
      <c r="G32" s="27">
        <f>IF(OR(D6="",INPUT!G19=""),"",IFERROR(MAX(CEILING((INPUT!G19-D6)/(INPUT!C6*CONFIG!B3),1),0),0))</f>
        <v/>
      </c>
    </row>
    <row r="33">
      <c r="A33" s="26">
        <f>A7</f>
        <v/>
      </c>
      <c r="B33" s="27">
        <f>IF(OR(D7="",INPUT!B20=""),"",IFERROR(MAX(CEILING((INPUT!B20-D7)/(INPUT!C7*CONFIG!B3),1),0),0))</f>
        <v/>
      </c>
      <c r="C33" s="27">
        <f>IF(OR(D7="",INPUT!C20=""),"",IFERROR(MAX(CEILING((INPUT!C20-D7)/(INPUT!C7*CONFIG!B3),1),0),0))</f>
        <v/>
      </c>
      <c r="D33" s="27">
        <f>IF(OR(D7="",INPUT!D20=""),"",IFERROR(MAX(CEILING((INPUT!D20-D7)/(INPUT!C7*CONFIG!B3),1),0),0))</f>
        <v/>
      </c>
      <c r="E33" s="27">
        <f>IF(OR(D7="",INPUT!E20=""),"",IFERROR(MAX(CEILING((INPUT!E20-D7)/(INPUT!C7*CONFIG!B3),1),0),0))</f>
        <v/>
      </c>
      <c r="F33" s="27">
        <f>IF(OR(D7="",INPUT!F20=""),"",IFERROR(MAX(CEILING((INPUT!F20-D7)/(INPUT!C7*CONFIG!B3),1),0),0))</f>
        <v/>
      </c>
      <c r="G33" s="27">
        <f>IF(OR(D7="",INPUT!G20=""),"",IFERROR(MAX(CEILING((INPUT!G20-D7)/(INPUT!C7*CONFIG!B3),1),0),0))</f>
        <v/>
      </c>
    </row>
    <row r="34">
      <c r="A34" s="26">
        <f>A8</f>
        <v/>
      </c>
      <c r="B34" s="27">
        <f>IF(OR(D8="",INPUT!B21=""),"",IFERROR(MAX(CEILING((INPUT!B21-D8)/(INPUT!C8*CONFIG!B3),1),0),0))</f>
        <v/>
      </c>
      <c r="C34" s="27">
        <f>IF(OR(D8="",INPUT!C21=""),"",IFERROR(MAX(CEILING((INPUT!C21-D8)/(INPUT!C8*CONFIG!B3),1),0),0))</f>
        <v/>
      </c>
      <c r="D34" s="27">
        <f>IF(OR(D8="",INPUT!D21=""),"",IFERROR(MAX(CEILING((INPUT!D21-D8)/(INPUT!C8*CONFIG!B3),1),0),0))</f>
        <v/>
      </c>
      <c r="E34" s="27">
        <f>IF(OR(D8="",INPUT!E21=""),"",IFERROR(MAX(CEILING((INPUT!E21-D8)/(INPUT!C8*CONFIG!B3),1),0),0))</f>
        <v/>
      </c>
      <c r="F34" s="27">
        <f>IF(OR(D8="",INPUT!F21=""),"",IFERROR(MAX(CEILING((INPUT!F21-D8)/(INPUT!C8*CONFIG!B3),1),0),0))</f>
        <v/>
      </c>
      <c r="G34" s="27">
        <f>IF(OR(D8="",INPUT!G21=""),"",IFERROR(MAX(CEILING((INPUT!G21-D8)/(INPUT!C8*CONFIG!B3),1),0),0))</f>
        <v/>
      </c>
    </row>
    <row r="35">
      <c r="A35" s="26">
        <f>A9</f>
        <v/>
      </c>
      <c r="B35" s="27">
        <f>IF(OR(D9="",INPUT!B22=""),"",IFERROR(MAX(CEILING((INPUT!B22-D9)/(INPUT!C9*CONFIG!B3),1),0),0))</f>
        <v/>
      </c>
      <c r="C35" s="27">
        <f>IF(OR(D9="",INPUT!C22=""),"",IFERROR(MAX(CEILING((INPUT!C22-D9)/(INPUT!C9*CONFIG!B3),1),0),0))</f>
        <v/>
      </c>
      <c r="D35" s="27">
        <f>IF(OR(D9="",INPUT!D22=""),"",IFERROR(MAX(CEILING((INPUT!D22-D9)/(INPUT!C9*CONFIG!B3),1),0),0))</f>
        <v/>
      </c>
      <c r="E35" s="27">
        <f>IF(OR(D9="",INPUT!E22=""),"",IFERROR(MAX(CEILING((INPUT!E22-D9)/(INPUT!C9*CONFIG!B3),1),0),0))</f>
        <v/>
      </c>
      <c r="F35" s="27">
        <f>IF(OR(D9="",INPUT!F22=""),"",IFERROR(MAX(CEILING((INPUT!F22-D9)/(INPUT!C9*CONFIG!B3),1),0),0))</f>
        <v/>
      </c>
      <c r="G35" s="27">
        <f>IF(OR(D9="",INPUT!G22=""),"",IFERROR(MAX(CEILING((INPUT!G22-D9)/(INPUT!C9*CONFIG!B3),1),0),0))</f>
        <v/>
      </c>
    </row>
    <row r="36">
      <c r="A36" s="26">
        <f>A10</f>
        <v/>
      </c>
      <c r="B36" s="27">
        <f>IF(OR(D10="",INPUT!B23=""),"",IFERROR(MAX(CEILING((INPUT!B23-D10)/(INPUT!C10*CONFIG!B3),1),0),0))</f>
        <v/>
      </c>
      <c r="C36" s="27">
        <f>IF(OR(D10="",INPUT!C23=""),"",IFERROR(MAX(CEILING((INPUT!C23-D10)/(INPUT!C10*CONFIG!B3),1),0),0))</f>
        <v/>
      </c>
      <c r="D36" s="27">
        <f>IF(OR(D10="",INPUT!D23=""),"",IFERROR(MAX(CEILING((INPUT!D23-D10)/(INPUT!C10*CONFIG!B3),1),0),0))</f>
        <v/>
      </c>
      <c r="E36" s="27">
        <f>IF(OR(D10="",INPUT!E23=""),"",IFERROR(MAX(CEILING((INPUT!E23-D10)/(INPUT!C10*CONFIG!B3),1),0),0))</f>
        <v/>
      </c>
      <c r="F36" s="27">
        <f>IF(OR(D10="",INPUT!F23=""),"",IFERROR(MAX(CEILING((INPUT!F23-D10)/(INPUT!C10*CONFIG!B3),1),0),0))</f>
        <v/>
      </c>
      <c r="G36" s="27">
        <f>IF(OR(D10="",INPUT!G23=""),"",IFERROR(MAX(CEILING((INPUT!G23-D10)/(INPUT!C10*CONFIG!B3),1),0),0))</f>
        <v/>
      </c>
    </row>
    <row r="37">
      <c r="A37" s="26">
        <f>A11</f>
        <v/>
      </c>
      <c r="B37" s="27">
        <f>IF(OR(D11="",INPUT!B24=""),"",IFERROR(MAX(CEILING((INPUT!B24-D11)/(INPUT!C11*CONFIG!B3),1),0),0))</f>
        <v/>
      </c>
      <c r="C37" s="27">
        <f>IF(OR(D11="",INPUT!C24=""),"",IFERROR(MAX(CEILING((INPUT!C24-D11)/(INPUT!C11*CONFIG!B3),1),0),0))</f>
        <v/>
      </c>
      <c r="D37" s="27">
        <f>IF(OR(D11="",INPUT!D24=""),"",IFERROR(MAX(CEILING((INPUT!D24-D11)/(INPUT!C11*CONFIG!B3),1),0),0))</f>
        <v/>
      </c>
      <c r="E37" s="27">
        <f>IF(OR(D11="",INPUT!E24=""),"",IFERROR(MAX(CEILING((INPUT!E24-D11)/(INPUT!C11*CONFIG!B3),1),0),0))</f>
        <v/>
      </c>
      <c r="F37" s="27">
        <f>IF(OR(D11="",INPUT!F24=""),"",IFERROR(MAX(CEILING((INPUT!F24-D11)/(INPUT!C11*CONFIG!B3),1),0),0))</f>
        <v/>
      </c>
      <c r="G37" s="27">
        <f>IF(OR(D11="",INPUT!G24=""),"",IFERROR(MAX(CEILING((INPUT!G24-D11)/(INPUT!C11*CONFIG!B3),1),0),0))</f>
        <v/>
      </c>
    </row>
    <row r="38">
      <c r="A38" s="26">
        <f>A12</f>
        <v/>
      </c>
      <c r="B38" s="27">
        <f>IF(OR(D12="",INPUT!B25=""),"",IFERROR(MAX(CEILING((INPUT!B25-D12)/(INPUT!C12*CONFIG!B3),1),0),0))</f>
        <v/>
      </c>
      <c r="C38" s="27">
        <f>IF(OR(D12="",INPUT!C25=""),"",IFERROR(MAX(CEILING((INPUT!C25-D12)/(INPUT!C12*CONFIG!B3),1),0),0))</f>
        <v/>
      </c>
      <c r="D38" s="27">
        <f>IF(OR(D12="",INPUT!D25=""),"",IFERROR(MAX(CEILING((INPUT!D25-D12)/(INPUT!C12*CONFIG!B3),1),0),0))</f>
        <v/>
      </c>
      <c r="E38" s="27">
        <f>IF(OR(D12="",INPUT!E25=""),"",IFERROR(MAX(CEILING((INPUT!E25-D12)/(INPUT!C12*CONFIG!B3),1),0),0))</f>
        <v/>
      </c>
      <c r="F38" s="27">
        <f>IF(OR(D12="",INPUT!F25=""),"",IFERROR(MAX(CEILING((INPUT!F25-D12)/(INPUT!C12*CONFIG!B3),1),0),0))</f>
        <v/>
      </c>
      <c r="G38" s="27">
        <f>IF(OR(D12="",INPUT!G25=""),"",IFERROR(MAX(CEILING((INPUT!G25-D12)/(INPUT!C12*CONFIG!B3),1),0),0))</f>
        <v/>
      </c>
    </row>
    <row r="39">
      <c r="A39" s="26">
        <f>A13</f>
        <v/>
      </c>
      <c r="B39" s="27">
        <f>IF(OR(D13="",INPUT!B26=""),"",IFERROR(MAX(CEILING((INPUT!B26-D13)/(INPUT!C13*CONFIG!B3),1),0),0))</f>
        <v/>
      </c>
      <c r="C39" s="27">
        <f>IF(OR(D13="",INPUT!C26=""),"",IFERROR(MAX(CEILING((INPUT!C26-D13)/(INPUT!C13*CONFIG!B3),1),0),0))</f>
        <v/>
      </c>
      <c r="D39" s="27">
        <f>IF(OR(D13="",INPUT!D26=""),"",IFERROR(MAX(CEILING((INPUT!D26-D13)/(INPUT!C13*CONFIG!B3),1),0),0))</f>
        <v/>
      </c>
      <c r="E39" s="27">
        <f>IF(OR(D13="",INPUT!E26=""),"",IFERROR(MAX(CEILING((INPUT!E26-D13)/(INPUT!C13*CONFIG!B3),1),0),0))</f>
        <v/>
      </c>
      <c r="F39" s="27">
        <f>IF(OR(D13="",INPUT!F26=""),"",IFERROR(MAX(CEILING((INPUT!F26-D13)/(INPUT!C13*CONFIG!B3),1),0),0))</f>
        <v/>
      </c>
      <c r="G39" s="27">
        <f>IF(OR(D13="",INPUT!G26=""),"",IFERROR(MAX(CEILING((INPUT!G26-D13)/(INPUT!C13*CONFIG!B3),1),0),0))</f>
        <v/>
      </c>
    </row>
    <row r="40">
      <c r="A40" s="26">
        <f>A14</f>
        <v/>
      </c>
      <c r="B40" s="27">
        <f>IF(OR(D14="",INPUT!B27=""),"",IFERROR(MAX(CEILING((INPUT!B27-D14)/(INPUT!C14*CONFIG!B3),1),0),0))</f>
        <v/>
      </c>
      <c r="C40" s="27">
        <f>IF(OR(D14="",INPUT!C27=""),"",IFERROR(MAX(CEILING((INPUT!C27-D14)/(INPUT!C14*CONFIG!B3),1),0),0))</f>
        <v/>
      </c>
      <c r="D40" s="27">
        <f>IF(OR(D14="",INPUT!D27=""),"",IFERROR(MAX(CEILING((INPUT!D27-D14)/(INPUT!C14*CONFIG!B3),1),0),0))</f>
        <v/>
      </c>
      <c r="E40" s="27">
        <f>IF(OR(D14="",INPUT!E27=""),"",IFERROR(MAX(CEILING((INPUT!E27-D14)/(INPUT!C14*CONFIG!B3),1),0),0))</f>
        <v/>
      </c>
      <c r="F40" s="27">
        <f>IF(OR(D14="",INPUT!F27=""),"",IFERROR(MAX(CEILING((INPUT!F27-D14)/(INPUT!C14*CONFIG!B3),1),0),0))</f>
        <v/>
      </c>
      <c r="G40" s="27">
        <f>IF(OR(D14="",INPUT!G27=""),"",IFERROR(MAX(CEILING((INPUT!G27-D14)/(INPUT!C14*CONFIG!B3),1),0),0))</f>
        <v/>
      </c>
    </row>
    <row r="42" ht="28" customHeight="1">
      <c r="A42" s="24" t="inlineStr">
        <is>
          <t xml:space="preserve">  SUMMARY METRICS</t>
        </is>
      </c>
      <c r="B42" s="25" t="n"/>
      <c r="C42" s="25" t="n"/>
      <c r="D42" s="25" t="n"/>
      <c r="E42" s="25" t="n"/>
      <c r="F42" s="25" t="n"/>
      <c r="G42" s="25" t="n"/>
    </row>
    <row r="44" ht="28" customHeight="1">
      <c r="A44" s="29" t="inlineStr">
        <is>
          <t>Total Current Headcount</t>
        </is>
      </c>
      <c r="B44" s="30">
        <f>SUMPRODUCT((B5:B14&lt;&gt;"")*B5:B14)</f>
        <v/>
      </c>
    </row>
    <row r="45" ht="28" customHeight="1">
      <c r="A45" s="29" t="inlineStr">
        <is>
          <t>Total Monthly Capacity (units)</t>
        </is>
      </c>
      <c r="B45" s="30">
        <f>SUMPRODUCT((D5:D14&lt;&gt;"")*D5:D14)</f>
        <v/>
      </c>
    </row>
    <row r="46" ht="28" customHeight="1">
      <c r="A46" s="29" t="inlineStr">
        <is>
          <t>Month 1 Total Demand</t>
        </is>
      </c>
      <c r="B46" s="30">
        <f>SUMPRODUCT((INPUT!B18:B27&lt;&gt;"")*INPUT!B18:B27)</f>
        <v/>
      </c>
    </row>
    <row r="47" ht="28" customHeight="1">
      <c r="A47" s="29" t="inlineStr">
        <is>
          <t>Month 6 Total Demand</t>
        </is>
      </c>
      <c r="B47" s="30">
        <f>SUMPRODUCT((INPUT!G18:G27&lt;&gt;"")*INPUT!G18:G27)</f>
        <v/>
      </c>
    </row>
    <row r="48" ht="28" customHeight="1">
      <c r="A48" s="29" t="inlineStr">
        <is>
          <t>Overall Utilization (Month 1)</t>
        </is>
      </c>
      <c r="B48" s="31">
        <f>IFERROR(B46/B45,0)</f>
        <v/>
      </c>
    </row>
    <row r="49" ht="28" customHeight="1">
      <c r="A49" s="29" t="inlineStr">
        <is>
          <t>Overall Utilization (Month 6)</t>
        </is>
      </c>
      <c r="B49" s="31">
        <f>IFERROR(B47/B45,0)</f>
        <v/>
      </c>
    </row>
    <row r="50" ht="28" customHeight="1">
      <c r="A50" s="29" t="inlineStr">
        <is>
          <t>Capacity Status (Month 1)</t>
        </is>
      </c>
      <c r="B50" s="32">
        <f>IF(B48&lt;=CONFIG!B4,"ADEQUATE",IF(B48&lt;=1,"NEAR LIMIT","OVER CAPACITY"))</f>
        <v/>
      </c>
    </row>
    <row r="51" ht="28" customHeight="1">
      <c r="A51" s="29" t="inlineStr">
        <is>
          <t>Capacity Status (Month 6)</t>
        </is>
      </c>
      <c r="B51" s="32">
        <f>IF(B49&lt;=CONFIG!B4,"ADEQUATE",IF(B49&lt;=1,"NEAR LIMIT","OVER CAPACITY"))</f>
        <v/>
      </c>
    </row>
    <row r="52" ht="28" customHeight="1">
      <c r="A52" s="29" t="inlineStr">
        <is>
          <t>Total Hires Needed (Month 6)</t>
        </is>
      </c>
      <c r="B52" s="30">
        <f>SUMPRODUCT((G31:G40&lt;&gt;"")*G31:G40)</f>
        <v/>
      </c>
    </row>
    <row r="53" ht="28" customHeight="1">
      <c r="A53" s="29" t="inlineStr">
        <is>
          <t>Hiring Cost (Month 6 target)</t>
        </is>
      </c>
      <c r="B53" s="33">
        <f>B52*CONFIG!B7</f>
        <v/>
      </c>
    </row>
    <row r="54" ht="28" customHeight="1">
      <c r="A54" s="29" t="inlineStr">
        <is>
          <t>Onboarding Time (weeks)</t>
        </is>
      </c>
      <c r="B54" s="30">
        <f>CONFIG!B8</f>
        <v/>
      </c>
    </row>
    <row r="55" ht="28" customHeight="1">
      <c r="A55" s="29" t="inlineStr">
        <is>
          <t>Must Start Hiring By Month</t>
        </is>
      </c>
      <c r="B55" s="30">
        <f>MAX(1,6-ROUNDUP(CONFIG!B8/4.33,0))</f>
        <v/>
      </c>
    </row>
    <row r="56" ht="28" customHeight="1">
      <c r="A56" s="29" t="inlineStr">
        <is>
          <t>Demand Growth Rate (6mo)</t>
        </is>
      </c>
      <c r="B56" s="31">
        <f>IFERROR((B47-B46)/B46,0)</f>
        <v/>
      </c>
    </row>
    <row r="57" ht="28" customHeight="1">
      <c r="A57" s="29" t="inlineStr">
        <is>
          <t>Resource Types Active</t>
        </is>
      </c>
      <c r="B57" s="30">
        <f>COUNTIF(B5:B14,"&gt;"&amp;0)</f>
        <v/>
      </c>
    </row>
    <row r="58" ht="28" customHeight="1">
      <c r="A58" s="29" t="inlineStr">
        <is>
          <t>Bottleneck Resource</t>
        </is>
      </c>
      <c r="B58" s="32">
        <f>IFERROR(INDEX(A18:A27,MATCH(MAX(G18:G27),G18:G27,0)),"")</f>
        <v/>
      </c>
    </row>
  </sheetData>
  <mergeCells count="5">
    <mergeCell ref="A1:G1"/>
    <mergeCell ref="A3:G3"/>
    <mergeCell ref="A16:G16"/>
    <mergeCell ref="A29:G29"/>
    <mergeCell ref="A42:G4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6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6" customWidth="1" min="3" max="3"/>
    <col width="28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4" t="inlineStr">
        <is>
          <t>CAPACITY PLANNING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CAPACITY OVERVIEW</t>
        </is>
      </c>
      <c r="B4" s="17" t="n"/>
      <c r="C4" s="17" t="n"/>
      <c r="D4" s="17" t="n"/>
      <c r="E4" s="17" t="n"/>
    </row>
    <row r="5" ht="32" customHeight="1">
      <c r="A5" s="35" t="inlineStr">
        <is>
          <t>Total Headcount</t>
        </is>
      </c>
      <c r="B5" s="36">
        <f>LOGIC!B44</f>
        <v/>
      </c>
    </row>
    <row r="6" ht="32" customHeight="1">
      <c r="A6" s="35" t="inlineStr">
        <is>
          <t>Total Monthly Capacity</t>
        </is>
      </c>
      <c r="B6" s="36">
        <f>LOGIC!B45</f>
        <v/>
      </c>
    </row>
    <row r="7" ht="32" customHeight="1">
      <c r="A7" s="35" t="inlineStr">
        <is>
          <t>Resource Types Active</t>
        </is>
      </c>
      <c r="B7" s="36">
        <f>LOGIC!B57</f>
        <v/>
      </c>
    </row>
    <row r="8" ht="32" customHeight="1">
      <c r="A8" s="35" t="inlineStr">
        <is>
          <t>Bottleneck Resource</t>
        </is>
      </c>
      <c r="B8" s="37">
        <f>LOGIC!B58</f>
        <v/>
      </c>
    </row>
    <row r="10" ht="28" customHeight="1">
      <c r="A10" s="38" t="inlineStr">
        <is>
          <t xml:space="preserve">  UTILIZATION</t>
        </is>
      </c>
      <c r="B10" s="39" t="n"/>
      <c r="C10" s="39" t="n"/>
      <c r="D10" s="39" t="n"/>
      <c r="E10" s="39" t="n"/>
    </row>
    <row r="11" ht="32" customHeight="1">
      <c r="A11" s="35" t="inlineStr">
        <is>
          <t>Month 1 Utilization</t>
        </is>
      </c>
      <c r="B11" s="40">
        <f>LOGIC!B48</f>
        <v/>
      </c>
    </row>
    <row r="12" ht="32" customHeight="1">
      <c r="A12" s="35" t="inlineStr">
        <is>
          <t>Month 6 Utilization</t>
        </is>
      </c>
      <c r="B12" s="40">
        <f>LOGIC!B49</f>
        <v/>
      </c>
    </row>
    <row r="13" ht="32" customHeight="1">
      <c r="A13" s="35" t="inlineStr">
        <is>
          <t>Month 1 Status</t>
        </is>
      </c>
      <c r="B13" s="37">
        <f>LOGIC!B50</f>
        <v/>
      </c>
    </row>
    <row r="14" ht="32" customHeight="1">
      <c r="A14" s="35" t="inlineStr">
        <is>
          <t>Month 6 Status</t>
        </is>
      </c>
      <c r="B14" s="37">
        <f>LOGIC!B51</f>
        <v/>
      </c>
    </row>
    <row r="15" ht="32" customHeight="1">
      <c r="A15" s="35" t="inlineStr">
        <is>
          <t>Demand Growth (6mo)</t>
        </is>
      </c>
      <c r="B15" s="41">
        <f>LOGIC!B56</f>
        <v/>
      </c>
    </row>
    <row r="17" ht="28" customHeight="1">
      <c r="A17" s="14" t="inlineStr">
        <is>
          <t xml:space="preserve">  HIRING PLAN</t>
        </is>
      </c>
      <c r="B17" s="15" t="n"/>
      <c r="C17" s="15" t="n"/>
      <c r="D17" s="15" t="n"/>
      <c r="E17" s="15" t="n"/>
    </row>
    <row r="18" ht="32" customHeight="1">
      <c r="A18" s="35" t="inlineStr">
        <is>
          <t>Additional Hires Needed</t>
        </is>
      </c>
      <c r="B18" s="42">
        <f>LOGIC!B52</f>
        <v/>
      </c>
    </row>
    <row r="19" ht="32" customHeight="1">
      <c r="A19" s="35" t="inlineStr">
        <is>
          <t>Monthly Hiring Cost</t>
        </is>
      </c>
      <c r="B19" s="43">
        <f>LOGIC!B53</f>
        <v/>
      </c>
    </row>
    <row r="20" ht="32" customHeight="1">
      <c r="A20" s="35" t="inlineStr">
        <is>
          <t>Onboarding Lead Time</t>
        </is>
      </c>
      <c r="B20" s="44">
        <f>LOGIC!B54</f>
        <v/>
      </c>
    </row>
    <row r="21" ht="32" customHeight="1">
      <c r="A21" s="35" t="inlineStr">
        <is>
          <t>Start Hiring by Month</t>
        </is>
      </c>
      <c r="B21" s="36">
        <f>LOGIC!B55</f>
        <v/>
      </c>
    </row>
    <row r="23" ht="28" customHeight="1">
      <c r="A23" s="24" t="inlineStr">
        <is>
          <t xml:space="preserve">  UTILIZATION BY RESOURCE (Month 1 vs Month 6)</t>
        </is>
      </c>
      <c r="B23" s="25" t="n"/>
      <c r="C23" s="25" t="n"/>
      <c r="D23" s="25" t="n"/>
      <c r="E23" s="25" t="n"/>
    </row>
    <row r="24" ht="32" customHeight="1">
      <c r="A24" s="18" t="inlineStr">
        <is>
          <t>Resource</t>
        </is>
      </c>
      <c r="B24" s="18" t="inlineStr">
        <is>
          <t>Month 1 Util</t>
        </is>
      </c>
      <c r="C24" s="18" t="inlineStr">
        <is>
          <t>Month 6 Util</t>
        </is>
      </c>
      <c r="D24" s="18" t="inlineStr">
        <is>
          <t>Hires M6</t>
        </is>
      </c>
      <c r="E24" s="18" t="inlineStr">
        <is>
          <t>Capacity</t>
        </is>
      </c>
    </row>
    <row r="25">
      <c r="A25" s="21">
        <f>LOGIC!A5</f>
        <v/>
      </c>
      <c r="B25" s="45">
        <f>LOGIC!B18</f>
        <v/>
      </c>
      <c r="C25" s="45">
        <f>LOGIC!G18</f>
        <v/>
      </c>
      <c r="D25" s="46">
        <f>LOGIC!G31</f>
        <v/>
      </c>
      <c r="E25" s="47">
        <f>LOGIC!D5</f>
        <v/>
      </c>
    </row>
    <row r="26">
      <c r="A26" s="21">
        <f>LOGIC!A6</f>
        <v/>
      </c>
      <c r="B26" s="45">
        <f>LOGIC!B19</f>
        <v/>
      </c>
      <c r="C26" s="45">
        <f>LOGIC!G19</f>
        <v/>
      </c>
      <c r="D26" s="46">
        <f>LOGIC!G32</f>
        <v/>
      </c>
      <c r="E26" s="47">
        <f>LOGIC!D6</f>
        <v/>
      </c>
    </row>
    <row r="27">
      <c r="A27" s="21">
        <f>LOGIC!A7</f>
        <v/>
      </c>
      <c r="B27" s="45">
        <f>LOGIC!B20</f>
        <v/>
      </c>
      <c r="C27" s="45">
        <f>LOGIC!G20</f>
        <v/>
      </c>
      <c r="D27" s="46">
        <f>LOGIC!G33</f>
        <v/>
      </c>
      <c r="E27" s="47">
        <f>LOGIC!D7</f>
        <v/>
      </c>
    </row>
    <row r="28">
      <c r="A28" s="21">
        <f>LOGIC!A8</f>
        <v/>
      </c>
      <c r="B28" s="45">
        <f>LOGIC!B21</f>
        <v/>
      </c>
      <c r="C28" s="45">
        <f>LOGIC!G21</f>
        <v/>
      </c>
      <c r="D28" s="46">
        <f>LOGIC!G34</f>
        <v/>
      </c>
      <c r="E28" s="47">
        <f>LOGIC!D8</f>
        <v/>
      </c>
    </row>
    <row r="29">
      <c r="A29" s="21">
        <f>LOGIC!A9</f>
        <v/>
      </c>
      <c r="B29" s="45">
        <f>LOGIC!B22</f>
        <v/>
      </c>
      <c r="C29" s="45">
        <f>LOGIC!G22</f>
        <v/>
      </c>
      <c r="D29" s="46">
        <f>LOGIC!G35</f>
        <v/>
      </c>
      <c r="E29" s="47">
        <f>LOGIC!D9</f>
        <v/>
      </c>
    </row>
    <row r="30">
      <c r="A30" s="21">
        <f>LOGIC!A10</f>
        <v/>
      </c>
      <c r="B30" s="45">
        <f>LOGIC!B23</f>
        <v/>
      </c>
      <c r="C30" s="45">
        <f>LOGIC!G23</f>
        <v/>
      </c>
      <c r="D30" s="46">
        <f>LOGIC!G36</f>
        <v/>
      </c>
      <c r="E30" s="47">
        <f>LOGIC!D10</f>
        <v/>
      </c>
    </row>
    <row r="31">
      <c r="A31" s="21">
        <f>LOGIC!A11</f>
        <v/>
      </c>
      <c r="B31" s="45">
        <f>LOGIC!B24</f>
        <v/>
      </c>
      <c r="C31" s="45">
        <f>LOGIC!G24</f>
        <v/>
      </c>
      <c r="D31" s="46">
        <f>LOGIC!G37</f>
        <v/>
      </c>
      <c r="E31" s="47">
        <f>LOGIC!D11</f>
        <v/>
      </c>
    </row>
    <row r="32">
      <c r="A32" s="21">
        <f>LOGIC!A12</f>
        <v/>
      </c>
      <c r="B32" s="45">
        <f>LOGIC!B25</f>
        <v/>
      </c>
      <c r="C32" s="45">
        <f>LOGIC!G25</f>
        <v/>
      </c>
      <c r="D32" s="46">
        <f>LOGIC!G38</f>
        <v/>
      </c>
      <c r="E32" s="47">
        <f>LOGIC!D12</f>
        <v/>
      </c>
    </row>
    <row r="33">
      <c r="A33" s="21">
        <f>LOGIC!A13</f>
        <v/>
      </c>
      <c r="B33" s="45">
        <f>LOGIC!B26</f>
        <v/>
      </c>
      <c r="C33" s="45">
        <f>LOGIC!G26</f>
        <v/>
      </c>
      <c r="D33" s="46">
        <f>LOGIC!G39</f>
        <v/>
      </c>
      <c r="E33" s="47">
        <f>LOGIC!D13</f>
        <v/>
      </c>
    </row>
    <row r="34">
      <c r="A34" s="21">
        <f>LOGIC!A14</f>
        <v/>
      </c>
      <c r="B34" s="45">
        <f>LOGIC!B27</f>
        <v/>
      </c>
      <c r="C34" s="45">
        <f>LOGIC!G27</f>
        <v/>
      </c>
      <c r="D34" s="46">
        <f>LOGIC!G40</f>
        <v/>
      </c>
      <c r="E34" s="47">
        <f>LOGIC!D14</f>
        <v/>
      </c>
    </row>
    <row r="36" ht="24" customHeight="1">
      <c r="A36" s="48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0:E10"/>
    <mergeCell ref="A1:E1"/>
    <mergeCell ref="A23:E23"/>
    <mergeCell ref="A36:E36"/>
    <mergeCell ref="A17:E17"/>
  </mergeCells>
  <conditionalFormatting sqref="B11:B12">
    <cfRule type="cellIs" priority="1" operator="greaterThanOrEqual" dxfId="0">
      <formula>0.85</formula>
    </cfRule>
    <cfRule type="cellIs" priority="2" operator="between" dxfId="1">
      <formula>0.7</formula>
      <formula>0.849</formula>
    </cfRule>
    <cfRule type="cellIs" priority="3" operator="lessThan" dxfId="2">
      <formula>0.7</formula>
    </cfRule>
  </conditionalFormatting>
  <conditionalFormatting sqref="B13">
    <cfRule type="cellIs" priority="4" operator="equal" dxfId="0">
      <formula>"ADEQUATE"</formula>
    </cfRule>
    <cfRule type="cellIs" priority="5" operator="equal" dxfId="1">
      <formula>"NEAR LIMIT"</formula>
    </cfRule>
    <cfRule type="cellIs" priority="6" operator="equal" dxfId="2">
      <formula>"OVER CAPACITY"</formula>
    </cfRule>
  </conditionalFormatting>
  <conditionalFormatting sqref="B14">
    <cfRule type="cellIs" priority="7" operator="equal" dxfId="0">
      <formula>"ADEQUATE"</formula>
    </cfRule>
    <cfRule type="cellIs" priority="8" operator="equal" dxfId="1">
      <formula>"NEAR LIMIT"</formula>
    </cfRule>
    <cfRule type="cellIs" priority="9" operator="equal" dxfId="2">
      <formula>"OVER CAPACITY"</formula>
    </cfRule>
  </conditionalFormatting>
  <conditionalFormatting sqref="B25:C34">
    <cfRule type="cellIs" priority="10" operator="greaterThanOrEqual" dxfId="0">
      <formula>0.85</formula>
    </cfRule>
    <cfRule type="cellIs" priority="11" operator="between" dxfId="1">
      <formula>0.7</formula>
      <formula>0.849</formula>
    </cfRule>
    <cfRule type="cellIs" priority="12" operator="lessThan" dxfId="2">
      <formula>0.7</formula>
    </cfRule>
  </conditionalFormatting>
  <conditionalFormatting sqref="D25:D34">
    <cfRule type="dataBar" priority="13">
      <dataBar showValue="1">
        <cfvo type="min"/>
        <cfvo type="max"/>
        <color rgb="00D97706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