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CONFIG" sheetId="2" state="visible" r:id="rId2"/>
    <sheet xmlns:r="http://schemas.openxmlformats.org/officeDocument/2006/relationships" name="INPUT" sheetId="3" state="visible" r:id="rId3"/>
    <sheet xmlns:r="http://schemas.openxmlformats.org/officeDocument/2006/relationships" name="LOGIC" sheetId="4" state="visible" r:id="rId4"/>
    <sheet xmlns:r="http://schemas.openxmlformats.org/officeDocument/2006/relationships" name="OUTPUT" sheetId="5" state="visible" r:id="rId5"/>
  </sheets>
  <definedNames/>
  <calcPr calcId="124519" fullCalcOnLoad="1"/>
</workbook>
</file>

<file path=xl/styles.xml><?xml version="1.0" encoding="utf-8"?>
<styleSheet xmlns="http://schemas.openxmlformats.org/spreadsheetml/2006/main">
  <numFmts count="5">
    <numFmt numFmtId="164" formatCode="&quot;$&quot;#,##0"/>
    <numFmt numFmtId="165" formatCode="&quot;$&quot;#,##0.00"/>
    <numFmt numFmtId="166" formatCode="0.0%"/>
    <numFmt numFmtId="167" formatCode="#,##0.0"/>
    <numFmt numFmtId="168" formatCode="0.0"/>
  </numFmts>
  <fonts count="14">
    <font>
      <name val="Calibri"/>
      <family val="2"/>
      <color theme="1"/>
      <sz val="11"/>
      <scheme val="minor"/>
    </font>
    <font>
      <name val="Aptos"/>
      <b val="1"/>
      <color rgb="00FFFFFF"/>
      <sz val="18"/>
    </font>
    <font>
      <name val="Aptos"/>
      <color rgb="00FFFFFF"/>
      <sz val="10"/>
    </font>
    <font>
      <name val="Aptos"/>
      <b val="1"/>
      <color rgb="001E3A5F"/>
      <sz val="11"/>
    </font>
    <font>
      <name val="Aptos"/>
      <color rgb="00374151"/>
      <sz val="10"/>
    </font>
    <font>
      <name val="Aptos"/>
      <b val="1"/>
      <color rgb="00FFFFFF"/>
      <sz val="11"/>
    </font>
    <font>
      <name val="Aptos"/>
      <b val="1"/>
      <color rgb="00374151"/>
      <sz val="10"/>
    </font>
    <font>
      <name val="Aptos"/>
      <color rgb="00374151"/>
      <sz val="11"/>
    </font>
    <font>
      <name val="Aptos"/>
      <i val="1"/>
      <color rgb="006B7280"/>
      <sz val="9"/>
    </font>
    <font>
      <name val="Aptos"/>
      <b val="1"/>
      <color rgb="00FFFFFF"/>
      <sz val="10"/>
    </font>
    <font>
      <name val="Aptos"/>
      <b val="1"/>
      <color rgb="000F1B2D"/>
      <sz val="11"/>
    </font>
    <font>
      <name val="Aptos"/>
      <b val="1"/>
      <color rgb="00FFFFFF"/>
      <sz val="16"/>
    </font>
    <font>
      <name val="Aptos"/>
      <b val="1"/>
      <color rgb="000F1B2D"/>
      <sz val="13"/>
    </font>
    <font>
      <name val="Aptos"/>
      <b val="1"/>
      <color rgb="000F1B2D"/>
      <sz val="16"/>
    </font>
  </fonts>
  <fills count="13">
    <fill>
      <patternFill/>
    </fill>
    <fill>
      <patternFill patternType="gray125"/>
    </fill>
    <fill>
      <patternFill patternType="solid">
        <fgColor rgb="000F1B2D"/>
        <bgColor rgb="000F1B2D"/>
      </patternFill>
    </fill>
    <fill>
      <patternFill patternType="solid">
        <fgColor rgb="001E3A5F"/>
        <bgColor rgb="001E3A5F"/>
      </patternFill>
    </fill>
    <fill>
      <patternFill patternType="solid">
        <fgColor rgb="007C3AED"/>
        <bgColor rgb="007C3AED"/>
      </patternFill>
    </fill>
    <fill>
      <patternFill patternType="solid">
        <fgColor rgb="00F5F3FF"/>
        <bgColor rgb="00F5F3FF"/>
      </patternFill>
    </fill>
    <fill>
      <patternFill patternType="solid">
        <fgColor rgb="0016A34A"/>
        <bgColor rgb="0016A34A"/>
      </patternFill>
    </fill>
    <fill>
      <patternFill patternType="solid">
        <fgColor rgb="00FFFFFF"/>
        <bgColor rgb="00FFFFFF"/>
      </patternFill>
    </fill>
    <fill>
      <patternFill patternType="solid">
        <fgColor rgb="00FFFDE7"/>
        <bgColor rgb="00FFFDE7"/>
      </patternFill>
    </fill>
    <fill>
      <patternFill patternType="solid">
        <fgColor rgb="00D97706"/>
        <bgColor rgb="00D97706"/>
      </patternFill>
    </fill>
    <fill>
      <patternFill patternType="solid">
        <fgColor rgb="00F1F5F9"/>
        <bgColor rgb="00F1F5F9"/>
      </patternFill>
    </fill>
    <fill>
      <patternFill patternType="solid">
        <fgColor rgb="00F0F9FF"/>
        <bgColor rgb="00F0F9FF"/>
      </patternFill>
    </fill>
    <fill>
      <patternFill patternType="solid">
        <fgColor rgb="000891B2"/>
        <bgColor rgb="000891B2"/>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57">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3" borderId="0" applyAlignment="1" pivotButton="0" quotePrefix="0" xfId="0">
      <alignment horizontal="center" vertical="center"/>
    </xf>
    <xf numFmtId="0" fontId="0" fillId="3" borderId="0" pivotButton="0" quotePrefix="0" xfId="0"/>
    <xf numFmtId="0" fontId="3" fillId="0" borderId="0" applyAlignment="1" pivotButton="0" quotePrefix="0" xfId="0">
      <alignment vertical="top"/>
    </xf>
    <xf numFmtId="0" fontId="4" fillId="0" borderId="0" applyAlignment="1" pivotButton="0" quotePrefix="0" xfId="0">
      <alignment vertical="center" wrapText="1"/>
    </xf>
    <xf numFmtId="0" fontId="5" fillId="4" borderId="1" applyAlignment="1" pivotButton="0" quotePrefix="0" xfId="0">
      <alignment horizontal="left" vertical="center"/>
    </xf>
    <xf numFmtId="0" fontId="0" fillId="4" borderId="1" pivotButton="0" quotePrefix="0" xfId="0"/>
    <xf numFmtId="0" fontId="6" fillId="5" borderId="1" applyAlignment="1" pivotButton="0" quotePrefix="0" xfId="0">
      <alignment horizontal="left" vertical="center"/>
    </xf>
    <xf numFmtId="164" fontId="7" fillId="5" borderId="1" applyAlignment="1" pivotButton="0" quotePrefix="0" xfId="0">
      <alignment horizontal="center" vertical="center"/>
    </xf>
    <xf numFmtId="0" fontId="8" fillId="0" borderId="0" applyAlignment="1" pivotButton="0" quotePrefix="0" xfId="0">
      <alignment horizontal="left" vertical="center"/>
    </xf>
    <xf numFmtId="9" fontId="7" fillId="5" borderId="1" applyAlignment="1" pivotButton="0" quotePrefix="0" xfId="0">
      <alignment horizontal="center" vertical="center"/>
    </xf>
    <xf numFmtId="3" fontId="7" fillId="5" borderId="1" applyAlignment="1" pivotButton="0" quotePrefix="0" xfId="0">
      <alignment horizontal="center" vertical="center"/>
    </xf>
    <xf numFmtId="0" fontId="5" fillId="6" borderId="1" applyAlignment="1" pivotButton="0" quotePrefix="0" xfId="0">
      <alignment horizontal="left" vertical="center"/>
    </xf>
    <xf numFmtId="0" fontId="0" fillId="6" borderId="1" pivotButton="0" quotePrefix="0" xfId="0"/>
    <xf numFmtId="0" fontId="9" fillId="3" borderId="1" applyAlignment="1" pivotButton="0" quotePrefix="0" xfId="0">
      <alignment horizontal="center" vertical="center" wrapText="1"/>
    </xf>
    <xf numFmtId="0" fontId="7" fillId="7" borderId="1" applyAlignment="1" pivotButton="0" quotePrefix="0" xfId="0">
      <alignment horizontal="center" vertical="center"/>
    </xf>
    <xf numFmtId="0" fontId="7" fillId="8" borderId="1" applyAlignment="1" pivotButton="0" quotePrefix="0" xfId="0">
      <alignment horizontal="left" vertical="center"/>
    </xf>
    <xf numFmtId="3" fontId="7" fillId="8" borderId="1" applyAlignment="1" pivotButton="0" quotePrefix="0" xfId="0">
      <alignment horizontal="center" vertical="center"/>
    </xf>
    <xf numFmtId="165" fontId="7" fillId="8" borderId="1" applyAlignment="1" pivotButton="0" quotePrefix="0" xfId="0">
      <alignment horizontal="center" vertical="center"/>
    </xf>
    <xf numFmtId="166" fontId="7" fillId="8" borderId="1" applyAlignment="1" pivotButton="0" quotePrefix="0" xfId="0">
      <alignment horizontal="center" vertical="center"/>
    </xf>
    <xf numFmtId="0" fontId="5" fillId="9" borderId="1" applyAlignment="1" pivotButton="0" quotePrefix="0" xfId="0">
      <alignment horizontal="left" vertical="center"/>
    </xf>
    <xf numFmtId="0" fontId="0" fillId="9" borderId="1" pivotButton="0" quotePrefix="0" xfId="0"/>
    <xf numFmtId="0" fontId="7" fillId="10" borderId="1" applyAlignment="1" pivotButton="0" quotePrefix="0" xfId="0">
      <alignment horizontal="center" vertical="center"/>
    </xf>
    <xf numFmtId="0" fontId="7" fillId="10" borderId="1" applyAlignment="1" pivotButton="0" quotePrefix="0" xfId="0">
      <alignment horizontal="left" vertical="center"/>
    </xf>
    <xf numFmtId="164" fontId="10" fillId="10" borderId="1" applyAlignment="1" pivotButton="0" quotePrefix="0" xfId="0">
      <alignment horizontal="center" vertical="center"/>
    </xf>
    <xf numFmtId="167" fontId="7" fillId="10" borderId="1" applyAlignment="1" pivotButton="0" quotePrefix="0" xfId="0">
      <alignment horizontal="center" vertical="center"/>
    </xf>
    <xf numFmtId="164" fontId="7" fillId="10" borderId="1" applyAlignment="1" pivotButton="0" quotePrefix="0" xfId="0">
      <alignment horizontal="center" vertical="center"/>
    </xf>
    <xf numFmtId="165" fontId="7" fillId="10" borderId="1" applyAlignment="1" pivotButton="0" quotePrefix="0" xfId="0">
      <alignment horizontal="center" vertical="center"/>
    </xf>
    <xf numFmtId="166" fontId="7" fillId="10" borderId="1" applyAlignment="1" pivotButton="0" quotePrefix="0" xfId="0">
      <alignment horizontal="center" vertical="center"/>
    </xf>
    <xf numFmtId="168" fontId="7" fillId="10" borderId="1" applyAlignment="1" pivotButton="0" quotePrefix="0" xfId="0">
      <alignment horizontal="center" vertical="center"/>
    </xf>
    <xf numFmtId="0" fontId="5" fillId="2" borderId="1" applyAlignment="1" pivotButton="0" quotePrefix="0" xfId="0">
      <alignment horizontal="left" vertical="center"/>
    </xf>
    <xf numFmtId="0" fontId="0" fillId="2" borderId="1" pivotButton="0" quotePrefix="0" xfId="0"/>
    <xf numFmtId="0" fontId="6" fillId="10" borderId="1" applyAlignment="1" pivotButton="0" quotePrefix="0" xfId="0">
      <alignment horizontal="left" vertical="center"/>
    </xf>
    <xf numFmtId="3" fontId="10" fillId="10" borderId="1" applyAlignment="1" pivotButton="0" quotePrefix="0" xfId="0">
      <alignment horizontal="center" vertical="center"/>
    </xf>
    <xf numFmtId="166" fontId="10" fillId="10" borderId="1" applyAlignment="1" pivotButton="0" quotePrefix="0" xfId="0">
      <alignment horizontal="center" vertical="center"/>
    </xf>
    <xf numFmtId="165" fontId="10" fillId="10" borderId="1" applyAlignment="1" pivotButton="0" quotePrefix="0" xfId="0">
      <alignment horizontal="center" vertical="center"/>
    </xf>
    <xf numFmtId="0" fontId="10" fillId="10" borderId="1" applyAlignment="1" pivotButton="0" quotePrefix="0" xfId="0">
      <alignment horizontal="center" vertical="center"/>
    </xf>
    <xf numFmtId="0" fontId="11" fillId="2" borderId="0" applyAlignment="1" pivotButton="0" quotePrefix="0" xfId="0">
      <alignment horizontal="center" vertical="center"/>
    </xf>
    <xf numFmtId="0" fontId="5" fillId="3" borderId="1" applyAlignment="1" pivotButton="0" quotePrefix="0" xfId="0">
      <alignment horizontal="left" vertical="center"/>
    </xf>
    <xf numFmtId="0" fontId="0" fillId="3" borderId="1" pivotButton="0" quotePrefix="0" xfId="0"/>
    <xf numFmtId="0" fontId="6" fillId="7" borderId="1" applyAlignment="1" pivotButton="0" quotePrefix="0" xfId="0">
      <alignment horizontal="left" vertical="center"/>
    </xf>
    <xf numFmtId="3" fontId="12" fillId="11" borderId="1" applyAlignment="1" pivotButton="0" quotePrefix="0" xfId="0">
      <alignment horizontal="center" vertical="center"/>
    </xf>
    <xf numFmtId="164" fontId="12" fillId="11" borderId="1" applyAlignment="1" pivotButton="0" quotePrefix="0" xfId="0">
      <alignment horizontal="center" vertical="center"/>
    </xf>
    <xf numFmtId="164" fontId="13" fillId="11" borderId="1" applyAlignment="1" pivotButton="0" quotePrefix="0" xfId="0">
      <alignment horizontal="center" vertical="center"/>
    </xf>
    <xf numFmtId="0" fontId="5" fillId="12" borderId="1" applyAlignment="1" pivotButton="0" quotePrefix="0" xfId="0">
      <alignment horizontal="left" vertical="center"/>
    </xf>
    <xf numFmtId="0" fontId="0" fillId="12" borderId="1" pivotButton="0" quotePrefix="0" xfId="0"/>
    <xf numFmtId="166" fontId="12" fillId="11" borderId="1" applyAlignment="1" pivotButton="0" quotePrefix="0" xfId="0">
      <alignment horizontal="center" vertical="center"/>
    </xf>
    <xf numFmtId="165" fontId="12" fillId="11" borderId="1" applyAlignment="1" pivotButton="0" quotePrefix="0" xfId="0">
      <alignment horizontal="center" vertical="center"/>
    </xf>
    <xf numFmtId="0" fontId="12" fillId="11" borderId="1" applyAlignment="1" pivotButton="0" quotePrefix="0" xfId="0">
      <alignment horizontal="center" vertical="center"/>
    </xf>
    <xf numFmtId="0" fontId="7" fillId="7" borderId="1" applyAlignment="1" pivotButton="0" quotePrefix="0" xfId="0">
      <alignment horizontal="left" vertical="center"/>
    </xf>
    <xf numFmtId="164" fontId="10" fillId="7" borderId="1" applyAlignment="1" pivotButton="0" quotePrefix="0" xfId="0">
      <alignment horizontal="center" vertical="center"/>
    </xf>
    <xf numFmtId="167" fontId="7" fillId="7" borderId="1" applyAlignment="1" pivotButton="0" quotePrefix="0" xfId="0">
      <alignment horizontal="center" vertical="center"/>
    </xf>
    <xf numFmtId="164" fontId="7" fillId="7" borderId="1" applyAlignment="1" pivotButton="0" quotePrefix="0" xfId="0">
      <alignment horizontal="center" vertical="center"/>
    </xf>
    <xf numFmtId="168" fontId="7" fillId="7" borderId="1" applyAlignment="1" pivotButton="0" quotePrefix="0" xfId="0">
      <alignment horizontal="center" vertical="center"/>
    </xf>
    <xf numFmtId="0" fontId="8" fillId="0" borderId="0" applyAlignment="1" pivotButton="0" quotePrefix="0" xfId="0">
      <alignment horizontal="center" vertical="center"/>
    </xf>
  </cellXfs>
  <cellStyles count="1">
    <cellStyle name="Normal" xfId="0" builtinId="0" hidden="0"/>
  </cellStyles>
  <dxfs count="3">
    <dxf>
      <font>
        <name val="Aptos"/>
        <b val="1"/>
        <color rgb="0016A34A"/>
        <sz val="10"/>
      </font>
      <fill>
        <patternFill patternType="solid">
          <fgColor rgb="00DCFCE7"/>
          <bgColor rgb="00DCFCE7"/>
        </patternFill>
      </fill>
    </dxf>
    <dxf>
      <font>
        <name val="Aptos"/>
        <b val="1"/>
        <color rgb="00D97706"/>
        <sz val="10"/>
      </font>
      <fill>
        <patternFill patternType="solid">
          <fgColor rgb="00FEF3C7"/>
          <bgColor rgb="00FEF3C7"/>
        </patternFill>
      </fill>
    </dxf>
    <dxf>
      <font>
        <name val="Aptos"/>
        <b val="1"/>
        <color rgb="00DC2626"/>
        <sz val="10"/>
      </font>
      <fill>
        <patternFill patternType="solid">
          <fgColor rgb="00FEE2E2"/>
          <b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3A5F"/>
    <outlinePr summaryBelow="1" summaryRight="1"/>
    <pageSetUpPr/>
  </sheetPr>
  <dimension ref="A1:B30"/>
  <sheetViews>
    <sheetView showGridLines="0" zoomScale="110" workbookViewId="0">
      <selection activeCell="A1" sqref="A1"/>
    </sheetView>
  </sheetViews>
  <sheetFormatPr baseColWidth="8" defaultRowHeight="15"/>
  <cols>
    <col width="22" customWidth="1" min="1" max="1"/>
    <col width="80" customWidth="1" min="2" max="2"/>
  </cols>
  <sheetData>
    <row r="1" ht="50" customHeight="1">
      <c r="A1" s="1" t="inlineStr">
        <is>
          <t>SEO TRAFFIC VALUE CALCULATOR</t>
        </is>
      </c>
      <c r="B1" s="2" t="n"/>
    </row>
    <row r="2" ht="24" customHeight="1">
      <c r="A2" s="3" t="inlineStr">
        <is>
          <t>RangeLead.com  |  Auto-Calculated Spreadsheet</t>
        </is>
      </c>
      <c r="B2" s="4" t="n"/>
    </row>
    <row r="4">
      <c r="A4" s="5" t="inlineStr">
        <is>
          <t>PURPOSE</t>
        </is>
      </c>
    </row>
    <row r="5" ht="58" customHeight="1">
      <c r="A5" s="6" t="inlineStr">
        <is>
          <t>Calculate the equivalent paid advertising value of your organic search traffic. Understand how much you would have to spend on PPC to get the same traffic, and measure the ROI of your SEO investment.</t>
        </is>
      </c>
    </row>
    <row r="7">
      <c r="A7" s="5" t="inlineStr">
        <is>
          <t>REQUIRED INPUTS (INPUT sheet)</t>
        </is>
      </c>
    </row>
    <row r="8" ht="22" customHeight="1">
      <c r="A8" s="6" t="inlineStr">
        <is>
          <t xml:space="preserve">  • Pages with their monthly organic traffic</t>
        </is>
      </c>
    </row>
    <row r="9" ht="22" customHeight="1">
      <c r="A9" s="6" t="inlineStr">
        <is>
          <t xml:space="preserve">  • Keyword CPC equivalents for each page</t>
        </is>
      </c>
    </row>
    <row r="10" ht="22" customHeight="1">
      <c r="A10" s="6" t="inlineStr">
        <is>
          <t xml:space="preserve">  • Average conversion rate per page</t>
        </is>
      </c>
    </row>
    <row r="11" ht="22" customHeight="1">
      <c r="A11" s="6" t="inlineStr">
        <is>
          <t xml:space="preserve">  • Average revenue per conversion</t>
        </is>
      </c>
    </row>
    <row r="12" ht="22" customHeight="1">
      <c r="A12" s="6" t="inlineStr">
        <is>
          <t xml:space="preserve">  • Monthly SEO investment (tools, content, agency)</t>
        </is>
      </c>
    </row>
    <row r="14">
      <c r="A14" s="5" t="inlineStr">
        <is>
          <t>OUTPUTS (OUTPUT sheet)</t>
        </is>
      </c>
    </row>
    <row r="15" ht="22" customHeight="1">
      <c r="A15" s="6" t="inlineStr">
        <is>
          <t xml:space="preserve">  • Equivalent paid traffic value per page</t>
        </is>
      </c>
    </row>
    <row r="16" ht="22" customHeight="1">
      <c r="A16" s="6" t="inlineStr">
        <is>
          <t xml:space="preserve">  • Total monthly SEO value (savings vs PPC)</t>
        </is>
      </c>
    </row>
    <row r="17" ht="22" customHeight="1">
      <c r="A17" s="6" t="inlineStr">
        <is>
          <t xml:space="preserve">  • ROI of SEO investment</t>
        </is>
      </c>
    </row>
    <row r="18" ht="22" customHeight="1">
      <c r="A18" s="6" t="inlineStr">
        <is>
          <t xml:space="preserve">  • Value per page ranking</t>
        </is>
      </c>
    </row>
    <row r="19" ht="22" customHeight="1">
      <c r="A19" s="6" t="inlineStr">
        <is>
          <t xml:space="preserve">  • Top pages by traffic value</t>
        </is>
      </c>
    </row>
    <row r="20" ht="22" customHeight="1">
      <c r="A20" s="6" t="inlineStr">
        <is>
          <t xml:space="preserve">  • Cost per organic visitor</t>
        </is>
      </c>
    </row>
    <row r="22">
      <c r="A22" s="5" t="inlineStr">
        <is>
          <t>DO NOT EDIT</t>
        </is>
      </c>
    </row>
    <row r="23" ht="22" customHeight="1">
      <c r="A23" s="6" t="inlineStr">
        <is>
          <t xml:space="preserve">  • LOGIC sheet — contains all calculations</t>
        </is>
      </c>
    </row>
    <row r="24" ht="22" customHeight="1">
      <c r="A24" s="6" t="inlineStr">
        <is>
          <t xml:space="preserve">  • OUTPUT sheet — displays results from LOGIC</t>
        </is>
      </c>
    </row>
    <row r="25" ht="22" customHeight="1">
      <c r="A25" s="6" t="inlineStr">
        <is>
          <t xml:space="preserve">  • CONFIG sheet — contains constants and rates</t>
        </is>
      </c>
    </row>
    <row r="27">
      <c r="A27" s="5" t="inlineStr">
        <is>
          <t>HOW TO USE</t>
        </is>
      </c>
    </row>
    <row r="28" ht="22" customHeight="1">
      <c r="A28" s="6" t="inlineStr">
        <is>
          <t xml:space="preserve">  • Go to the INPUT sheet and fill in the yellow-highlighted cells</t>
        </is>
      </c>
    </row>
    <row r="29" ht="22" customHeight="1">
      <c r="A29" s="6" t="inlineStr">
        <is>
          <t xml:space="preserve">  • Results auto-calculate instantly on the OUTPUT sheet</t>
        </is>
      </c>
    </row>
    <row r="30" ht="22" customHeight="1">
      <c r="A30" s="6" t="inlineStr">
        <is>
          <t xml:space="preserve">  • Adjust CONFIG values only if you understand the assumptions</t>
        </is>
      </c>
    </row>
  </sheetData>
  <mergeCells count="20">
    <mergeCell ref="A24:B24"/>
    <mergeCell ref="A30:B30"/>
    <mergeCell ref="A15:B15"/>
    <mergeCell ref="A11:B11"/>
    <mergeCell ref="A1:B1"/>
    <mergeCell ref="A16:B16"/>
    <mergeCell ref="A25:B25"/>
    <mergeCell ref="A18:B18"/>
    <mergeCell ref="A12:B12"/>
    <mergeCell ref="A2:B2"/>
    <mergeCell ref="A5:B5"/>
    <mergeCell ref="A23:B23"/>
    <mergeCell ref="A17:B17"/>
    <mergeCell ref="A8:B8"/>
    <mergeCell ref="A20:B20"/>
    <mergeCell ref="A29:B29"/>
    <mergeCell ref="A19:B19"/>
    <mergeCell ref="A10:B10"/>
    <mergeCell ref="A28:B28"/>
    <mergeCell ref="A9:B9"/>
  </mergeCell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C7"/>
  <sheetViews>
    <sheetView showGridLines="0" zoomScale="110" workbookViewId="0">
      <selection activeCell="A1" sqref="A1"/>
    </sheetView>
  </sheetViews>
  <sheetFormatPr baseColWidth="8" defaultRowHeight="15"/>
  <cols>
    <col width="30" customWidth="1" min="1" max="1"/>
    <col width="16" customWidth="1" min="2" max="2"/>
    <col width="30" customWidth="1" min="3" max="3"/>
    <col width="16" customWidth="1" min="4" max="4"/>
  </cols>
  <sheetData>
    <row r="1" ht="28" customHeight="1">
      <c r="A1" s="7" t="inlineStr">
        <is>
          <t xml:space="preserve">  CONFIGURATION — Constants &amp; Assumptions</t>
        </is>
      </c>
      <c r="B1" s="8" t="n"/>
      <c r="C1" s="8" t="n"/>
    </row>
    <row r="3" ht="26" customHeight="1">
      <c r="A3" s="9" t="inlineStr">
        <is>
          <t>Monthly SEO Investment</t>
        </is>
      </c>
      <c r="B3" s="10" t="n">
        <v>5000</v>
      </c>
      <c r="C3" s="11" t="inlineStr">
        <is>
          <t>Total monthly spend on SEO (tools, content, links)</t>
        </is>
      </c>
    </row>
    <row r="4" ht="26" customHeight="1">
      <c r="A4" s="9" t="inlineStr">
        <is>
          <t>Average Revenue Per Conversion</t>
        </is>
      </c>
      <c r="B4" s="10" t="n">
        <v>150</v>
      </c>
      <c r="C4" s="11" t="inlineStr">
        <is>
          <t>Average order value or lead value</t>
        </is>
      </c>
    </row>
    <row r="5" ht="26" customHeight="1">
      <c r="A5" s="9" t="inlineStr">
        <is>
          <t>PPC Management Fee %</t>
        </is>
      </c>
      <c r="B5" s="12" t="n">
        <v>0.15</v>
      </c>
      <c r="C5" s="11" t="inlineStr">
        <is>
          <t>Agency fee on top of ad spend</t>
        </is>
      </c>
    </row>
    <row r="6" ht="26" customHeight="1">
      <c r="A6" s="9" t="inlineStr">
        <is>
          <t>Months of SEO Investment</t>
        </is>
      </c>
      <c r="B6" s="13" t="n">
        <v>12</v>
      </c>
      <c r="C6" s="11" t="inlineStr">
        <is>
          <t>Total months of SEO effort</t>
        </is>
      </c>
    </row>
    <row r="7" ht="26" customHeight="1">
      <c r="A7" s="9" t="inlineStr">
        <is>
          <t>Content Cost Per Page</t>
        </is>
      </c>
      <c r="B7" s="10" t="n">
        <v>250</v>
      </c>
      <c r="C7" s="11" t="inlineStr">
        <is>
          <t>Average cost to create/optimize a page</t>
        </is>
      </c>
    </row>
  </sheetData>
  <mergeCells count="1">
    <mergeCell ref="A1:C1"/>
  </mergeCells>
  <pageMargins left="0.75" right="0.75" top="1" bottom="1" header="0.5" footer="0.5"/>
</worksheet>
</file>

<file path=xl/worksheets/sheet3.xml><?xml version="1.0" encoding="utf-8"?>
<worksheet xmlns="http://schemas.openxmlformats.org/spreadsheetml/2006/main">
  <sheetPr>
    <tabColor rgb="0016A34A"/>
    <outlinePr summaryBelow="1" summaryRight="1"/>
    <pageSetUpPr/>
  </sheetPr>
  <dimension ref="A1:E33"/>
  <sheetViews>
    <sheetView showGridLines="0" zoomScale="110" workbookViewId="0">
      <selection activeCell="A1" sqref="A1"/>
    </sheetView>
  </sheetViews>
  <sheetFormatPr baseColWidth="8" defaultRowHeight="15"/>
  <cols>
    <col width="6" customWidth="1" min="1" max="1"/>
    <col width="30" customWidth="1" min="2" max="2"/>
    <col width="14" customWidth="1" min="3" max="3"/>
    <col width="14" customWidth="1" min="4" max="4"/>
    <col width="14" customWidth="1" min="5" max="5"/>
    <col width="16" customWidth="1" min="6" max="6"/>
    <col width="16" customWidth="1" min="7" max="7"/>
    <col width="16" customWidth="1" min="8" max="8"/>
  </cols>
  <sheetData>
    <row r="1" ht="28" customHeight="1">
      <c r="A1" s="14" t="inlineStr">
        <is>
          <t xml:space="preserve">  SEO TRAFFIC DATA — Enter your page data in yellow cells</t>
        </is>
      </c>
      <c r="B1" s="15" t="n"/>
      <c r="C1" s="15" t="n"/>
      <c r="D1" s="15" t="n"/>
      <c r="E1" s="15" t="n"/>
    </row>
    <row r="3" ht="32" customHeight="1">
      <c r="A3" s="16" t="inlineStr">
        <is>
          <t>#</t>
        </is>
      </c>
      <c r="B3" s="16" t="inlineStr">
        <is>
          <t>Page / URL</t>
        </is>
      </c>
      <c r="C3" s="16" t="inlineStr">
        <is>
          <t>Monthly Organic Traffic</t>
        </is>
      </c>
      <c r="D3" s="16" t="inlineStr">
        <is>
          <t>Avg CPC Equivalent ($)</t>
        </is>
      </c>
      <c r="E3" s="16" t="inlineStr">
        <is>
          <t>Conversion Rate (%)</t>
        </is>
      </c>
    </row>
    <row r="4">
      <c r="A4" s="17" t="n">
        <v>1</v>
      </c>
      <c r="B4" s="18" t="inlineStr">
        <is>
          <t>Homepage</t>
        </is>
      </c>
      <c r="C4" s="19" t="n">
        <v>12000</v>
      </c>
      <c r="D4" s="20" t="n">
        <v>2.5</v>
      </c>
      <c r="E4" s="21" t="n">
        <v>0.032</v>
      </c>
    </row>
    <row r="5">
      <c r="A5" s="17" t="n">
        <v>2</v>
      </c>
      <c r="B5" s="18" t="inlineStr">
        <is>
          <t>Product Category A</t>
        </is>
      </c>
      <c r="C5" s="19" t="n">
        <v>8500</v>
      </c>
      <c r="D5" s="20" t="n">
        <v>1.8</v>
      </c>
      <c r="E5" s="21" t="n">
        <v>0.04099999999999999</v>
      </c>
    </row>
    <row r="6">
      <c r="A6" s="17" t="n">
        <v>3</v>
      </c>
      <c r="B6" s="18" t="inlineStr">
        <is>
          <t>Blog Post - Guide 1</t>
        </is>
      </c>
      <c r="C6" s="19" t="n">
        <v>6200</v>
      </c>
      <c r="D6" s="20" t="n">
        <v>3.2</v>
      </c>
      <c r="E6" s="21" t="n">
        <v>0.025</v>
      </c>
    </row>
    <row r="7">
      <c r="A7" s="17" t="n">
        <v>4</v>
      </c>
      <c r="B7" s="18" t="inlineStr">
        <is>
          <t>Product Page - Best Seller</t>
        </is>
      </c>
      <c r="C7" s="19" t="n">
        <v>4800</v>
      </c>
      <c r="D7" s="20" t="n">
        <v>4.5</v>
      </c>
      <c r="E7" s="21" t="n">
        <v>0.058</v>
      </c>
    </row>
    <row r="8">
      <c r="A8" s="17" t="n">
        <v>5</v>
      </c>
      <c r="B8" s="18" t="inlineStr">
        <is>
          <t>Blog Post - How To</t>
        </is>
      </c>
      <c r="C8" s="19" t="n">
        <v>3500</v>
      </c>
      <c r="D8" s="20" t="n">
        <v>1.5</v>
      </c>
      <c r="E8" s="21" t="n">
        <v>0.018</v>
      </c>
    </row>
    <row r="9">
      <c r="A9" s="17" t="n">
        <v>6</v>
      </c>
      <c r="B9" s="18" t="inlineStr">
        <is>
          <t>Landing Page - Free Tool</t>
        </is>
      </c>
      <c r="C9" s="19" t="n">
        <v>2800</v>
      </c>
      <c r="D9" s="20" t="n">
        <v>5</v>
      </c>
      <c r="E9" s="21" t="n">
        <v>0.07200000000000001</v>
      </c>
    </row>
    <row r="10">
      <c r="A10" s="17" t="n">
        <v>7</v>
      </c>
      <c r="B10" s="18" t="inlineStr">
        <is>
          <t>Blog Post - Review</t>
        </is>
      </c>
      <c r="C10" s="19" t="n">
        <v>2100</v>
      </c>
      <c r="D10" s="20" t="n">
        <v>2.8</v>
      </c>
      <c r="E10" s="21" t="n">
        <v>0.035</v>
      </c>
    </row>
    <row r="11">
      <c r="A11" s="17" t="n">
        <v>8</v>
      </c>
      <c r="B11" s="18" t="inlineStr">
        <is>
          <t>Service Page A</t>
        </is>
      </c>
      <c r="C11" s="19" t="n">
        <v>1900</v>
      </c>
      <c r="D11" s="20" t="n">
        <v>6.2</v>
      </c>
      <c r="E11" s="21" t="n">
        <v>0.045</v>
      </c>
    </row>
    <row r="12">
      <c r="A12" s="17" t="n">
        <v>9</v>
      </c>
      <c r="B12" s="18" t="inlineStr">
        <is>
          <t>FAQ / Knowledge Base</t>
        </is>
      </c>
      <c r="C12" s="19" t="n">
        <v>1500</v>
      </c>
      <c r="D12" s="20" t="n">
        <v>0.8</v>
      </c>
      <c r="E12" s="21" t="n">
        <v>0.012</v>
      </c>
    </row>
    <row r="13">
      <c r="A13" s="17" t="n">
        <v>10</v>
      </c>
      <c r="B13" s="18" t="inlineStr">
        <is>
          <t>Case Study Page</t>
        </is>
      </c>
      <c r="C13" s="19" t="n">
        <v>1200</v>
      </c>
      <c r="D13" s="20" t="n">
        <v>3.5</v>
      </c>
      <c r="E13" s="21" t="n">
        <v>0.06</v>
      </c>
    </row>
    <row r="14">
      <c r="A14" s="17" t="n">
        <v>11</v>
      </c>
      <c r="B14" s="18" t="n"/>
      <c r="C14" s="19" t="n"/>
      <c r="D14" s="20" t="n"/>
      <c r="E14" s="21" t="n"/>
    </row>
    <row r="15">
      <c r="A15" s="17" t="n">
        <v>12</v>
      </c>
      <c r="B15" s="18" t="n"/>
      <c r="C15" s="19" t="n"/>
      <c r="D15" s="20" t="n"/>
      <c r="E15" s="21" t="n"/>
    </row>
    <row r="16">
      <c r="A16" s="17" t="n">
        <v>13</v>
      </c>
      <c r="B16" s="18" t="n"/>
      <c r="C16" s="19" t="n"/>
      <c r="D16" s="20" t="n"/>
      <c r="E16" s="21" t="n"/>
    </row>
    <row r="17">
      <c r="A17" s="17" t="n">
        <v>14</v>
      </c>
      <c r="B17" s="18" t="n"/>
      <c r="C17" s="19" t="n"/>
      <c r="D17" s="20" t="n"/>
      <c r="E17" s="21" t="n"/>
    </row>
    <row r="18">
      <c r="A18" s="17" t="n">
        <v>15</v>
      </c>
      <c r="B18" s="18" t="n"/>
      <c r="C18" s="19" t="n"/>
      <c r="D18" s="20" t="n"/>
      <c r="E18" s="21" t="n"/>
    </row>
    <row r="19">
      <c r="A19" s="17" t="n">
        <v>16</v>
      </c>
      <c r="B19" s="18" t="n"/>
      <c r="C19" s="19" t="n"/>
      <c r="D19" s="20" t="n"/>
      <c r="E19" s="21" t="n"/>
    </row>
    <row r="20">
      <c r="A20" s="17" t="n">
        <v>17</v>
      </c>
      <c r="B20" s="18" t="n"/>
      <c r="C20" s="19" t="n"/>
      <c r="D20" s="20" t="n"/>
      <c r="E20" s="21" t="n"/>
    </row>
    <row r="21">
      <c r="A21" s="17" t="n">
        <v>18</v>
      </c>
      <c r="B21" s="18" t="n"/>
      <c r="C21" s="19" t="n"/>
      <c r="D21" s="20" t="n"/>
      <c r="E21" s="21" t="n"/>
    </row>
    <row r="22">
      <c r="A22" s="17" t="n">
        <v>19</v>
      </c>
      <c r="B22" s="18" t="n"/>
      <c r="C22" s="19" t="n"/>
      <c r="D22" s="20" t="n"/>
      <c r="E22" s="21" t="n"/>
    </row>
    <row r="23">
      <c r="A23" s="17" t="n">
        <v>20</v>
      </c>
      <c r="B23" s="18" t="n"/>
      <c r="C23" s="19" t="n"/>
      <c r="D23" s="20" t="n"/>
      <c r="E23" s="21" t="n"/>
    </row>
    <row r="24">
      <c r="A24" s="17" t="n">
        <v>21</v>
      </c>
      <c r="B24" s="18" t="n"/>
      <c r="C24" s="19" t="n"/>
      <c r="D24" s="20" t="n"/>
      <c r="E24" s="21" t="n"/>
    </row>
    <row r="25">
      <c r="A25" s="17" t="n">
        <v>22</v>
      </c>
      <c r="B25" s="18" t="n"/>
      <c r="C25" s="19" t="n"/>
      <c r="D25" s="20" t="n"/>
      <c r="E25" s="21" t="n"/>
    </row>
    <row r="26">
      <c r="A26" s="17" t="n">
        <v>23</v>
      </c>
      <c r="B26" s="18" t="n"/>
      <c r="C26" s="19" t="n"/>
      <c r="D26" s="20" t="n"/>
      <c r="E26" s="21" t="n"/>
    </row>
    <row r="27">
      <c r="A27" s="17" t="n">
        <v>24</v>
      </c>
      <c r="B27" s="18" t="n"/>
      <c r="C27" s="19" t="n"/>
      <c r="D27" s="20" t="n"/>
      <c r="E27" s="21" t="n"/>
    </row>
    <row r="28">
      <c r="A28" s="17" t="n">
        <v>25</v>
      </c>
      <c r="B28" s="18" t="n"/>
      <c r="C28" s="19" t="n"/>
      <c r="D28" s="20" t="n"/>
      <c r="E28" s="21" t="n"/>
    </row>
    <row r="29">
      <c r="A29" s="17" t="n">
        <v>26</v>
      </c>
      <c r="B29" s="18" t="n"/>
      <c r="C29" s="19" t="n"/>
      <c r="D29" s="20" t="n"/>
      <c r="E29" s="21" t="n"/>
    </row>
    <row r="30">
      <c r="A30" s="17" t="n">
        <v>27</v>
      </c>
      <c r="B30" s="18" t="n"/>
      <c r="C30" s="19" t="n"/>
      <c r="D30" s="20" t="n"/>
      <c r="E30" s="21" t="n"/>
    </row>
    <row r="31">
      <c r="A31" s="17" t="n">
        <v>28</v>
      </c>
      <c r="B31" s="18" t="n"/>
      <c r="C31" s="19" t="n"/>
      <c r="D31" s="20" t="n"/>
      <c r="E31" s="21" t="n"/>
    </row>
    <row r="32">
      <c r="A32" s="17" t="n">
        <v>29</v>
      </c>
      <c r="B32" s="18" t="n"/>
      <c r="C32" s="19" t="n"/>
      <c r="D32" s="20" t="n"/>
      <c r="E32" s="21" t="n"/>
    </row>
    <row r="33">
      <c r="A33" s="17" t="n">
        <v>30</v>
      </c>
      <c r="B33" s="18" t="n"/>
      <c r="C33" s="19" t="n"/>
      <c r="D33" s="20" t="n"/>
      <c r="E33" s="21" t="n"/>
    </row>
  </sheetData>
  <mergeCells count="1">
    <mergeCell ref="A1:E1"/>
  </mergeCells>
  <pageMargins left="0.75" right="0.75" top="1" bottom="1" header="0.5" footer="0.5"/>
</worksheet>
</file>

<file path=xl/worksheets/sheet4.xml><?xml version="1.0" encoding="utf-8"?>
<worksheet xmlns="http://schemas.openxmlformats.org/spreadsheetml/2006/main">
  <sheetPr>
    <tabColor rgb="00D97706"/>
    <outlinePr summaryBelow="1" summaryRight="1"/>
    <pageSetUpPr/>
  </sheetPr>
  <dimension ref="A1:H52"/>
  <sheetViews>
    <sheetView showGridLines="0" zoomScale="110" workbookViewId="0">
      <selection activeCell="A1" sqref="A1"/>
    </sheetView>
  </sheetViews>
  <sheetFormatPr baseColWidth="8" defaultRowHeight="15"/>
  <cols>
    <col width="6" customWidth="1" min="1" max="1"/>
    <col width="30" customWidth="1" min="2" max="2"/>
    <col width="18" customWidth="1" min="3" max="3"/>
    <col width="18" customWidth="1" min="4" max="4"/>
    <col width="18" customWidth="1" min="5" max="5"/>
    <col width="18" customWidth="1" min="6" max="6"/>
    <col width="18" customWidth="1" min="7" max="7"/>
    <col width="18" customWidth="1" min="8" max="8"/>
    <col width="16" customWidth="1" min="9" max="9"/>
    <col width="16" customWidth="1" min="10" max="10"/>
  </cols>
  <sheetData>
    <row r="1" ht="28" customHeight="1">
      <c r="A1" s="22" t="inlineStr">
        <is>
          <t xml:space="preserve">  CALCULATIONS — All formulas, do NOT edit</t>
        </is>
      </c>
      <c r="B1" s="23" t="n"/>
      <c r="C1" s="23" t="n"/>
      <c r="D1" s="23" t="n"/>
      <c r="E1" s="23" t="n"/>
      <c r="F1" s="23" t="n"/>
      <c r="G1" s="23" t="n"/>
      <c r="H1" s="23" t="n"/>
    </row>
    <row r="3" ht="32" customHeight="1">
      <c r="A3" s="16" t="inlineStr">
        <is>
          <t>#</t>
        </is>
      </c>
      <c r="B3" s="16" t="inlineStr">
        <is>
          <t>Page</t>
        </is>
      </c>
      <c r="C3" s="16" t="inlineStr">
        <is>
          <t>Traffic Value ($)</t>
        </is>
      </c>
      <c r="D3" s="16" t="inlineStr">
        <is>
          <t>Monthly Conversions</t>
        </is>
      </c>
      <c r="E3" s="16" t="inlineStr">
        <is>
          <t>Monthly Revenue ($)</t>
        </is>
      </c>
      <c r="F3" s="16" t="inlineStr">
        <is>
          <t>Value Per Visitor ($)</t>
        </is>
      </c>
      <c r="G3" s="16" t="inlineStr">
        <is>
          <t>Content ROI (%)</t>
        </is>
      </c>
      <c r="H3" s="16" t="inlineStr">
        <is>
          <t>Page Rank Score</t>
        </is>
      </c>
    </row>
    <row r="4">
      <c r="A4" s="24">
        <f>INPUT!A4</f>
        <v/>
      </c>
      <c r="B4" s="25">
        <f>INPUT!B4</f>
        <v/>
      </c>
      <c r="C4" s="26">
        <f>IF(INPUT!C4="","",INPUT!C4*INPUT!D4)</f>
        <v/>
      </c>
      <c r="D4" s="27">
        <f>IF(INPUT!C4="","",INPUT!C4*INPUT!E4)</f>
        <v/>
      </c>
      <c r="E4" s="28">
        <f>IF(D4="","",D4*CONFIG!B4)</f>
        <v/>
      </c>
      <c r="F4" s="29">
        <f>IF(INPUT!C4="","",IFERROR(E4/INPUT!C4,0))</f>
        <v/>
      </c>
      <c r="G4" s="30">
        <f>IF(E4="","",IFERROR((E4*CONFIG!B6-CONFIG!B7)/(CONFIG!B7),0))</f>
        <v/>
      </c>
      <c r="H4" s="31">
        <f>IF(C4="","",IFERROR(0.4*(INPUT!C4/MAX(INPUT!C$4:C$33))+0.6*(C4/MAX(C$4:C$33)),0)*100)</f>
        <v/>
      </c>
    </row>
    <row r="5">
      <c r="A5" s="24">
        <f>INPUT!A5</f>
        <v/>
      </c>
      <c r="B5" s="25">
        <f>INPUT!B5</f>
        <v/>
      </c>
      <c r="C5" s="26">
        <f>IF(INPUT!C5="","",INPUT!C5*INPUT!D5)</f>
        <v/>
      </c>
      <c r="D5" s="27">
        <f>IF(INPUT!C5="","",INPUT!C5*INPUT!E5)</f>
        <v/>
      </c>
      <c r="E5" s="28">
        <f>IF(D5="","",D5*CONFIG!B4)</f>
        <v/>
      </c>
      <c r="F5" s="29">
        <f>IF(INPUT!C5="","",IFERROR(E5/INPUT!C5,0))</f>
        <v/>
      </c>
      <c r="G5" s="30">
        <f>IF(E5="","",IFERROR((E5*CONFIG!B6-CONFIG!B7)/(CONFIG!B7),0))</f>
        <v/>
      </c>
      <c r="H5" s="31">
        <f>IF(C5="","",IFERROR(0.4*(INPUT!C5/MAX(INPUT!C$4:C$33))+0.6*(C5/MAX(C$4:C$33)),0)*100)</f>
        <v/>
      </c>
    </row>
    <row r="6">
      <c r="A6" s="24">
        <f>INPUT!A6</f>
        <v/>
      </c>
      <c r="B6" s="25">
        <f>INPUT!B6</f>
        <v/>
      </c>
      <c r="C6" s="26">
        <f>IF(INPUT!C6="","",INPUT!C6*INPUT!D6)</f>
        <v/>
      </c>
      <c r="D6" s="27">
        <f>IF(INPUT!C6="","",INPUT!C6*INPUT!E6)</f>
        <v/>
      </c>
      <c r="E6" s="28">
        <f>IF(D6="","",D6*CONFIG!B4)</f>
        <v/>
      </c>
      <c r="F6" s="29">
        <f>IF(INPUT!C6="","",IFERROR(E6/INPUT!C6,0))</f>
        <v/>
      </c>
      <c r="G6" s="30">
        <f>IF(E6="","",IFERROR((E6*CONFIG!B6-CONFIG!B7)/(CONFIG!B7),0))</f>
        <v/>
      </c>
      <c r="H6" s="31">
        <f>IF(C6="","",IFERROR(0.4*(INPUT!C6/MAX(INPUT!C$4:C$33))+0.6*(C6/MAX(C$4:C$33)),0)*100)</f>
        <v/>
      </c>
    </row>
    <row r="7">
      <c r="A7" s="24">
        <f>INPUT!A7</f>
        <v/>
      </c>
      <c r="B7" s="25">
        <f>INPUT!B7</f>
        <v/>
      </c>
      <c r="C7" s="26">
        <f>IF(INPUT!C7="","",INPUT!C7*INPUT!D7)</f>
        <v/>
      </c>
      <c r="D7" s="27">
        <f>IF(INPUT!C7="","",INPUT!C7*INPUT!E7)</f>
        <v/>
      </c>
      <c r="E7" s="28">
        <f>IF(D7="","",D7*CONFIG!B4)</f>
        <v/>
      </c>
      <c r="F7" s="29">
        <f>IF(INPUT!C7="","",IFERROR(E7/INPUT!C7,0))</f>
        <v/>
      </c>
      <c r="G7" s="30">
        <f>IF(E7="","",IFERROR((E7*CONFIG!B6-CONFIG!B7)/(CONFIG!B7),0))</f>
        <v/>
      </c>
      <c r="H7" s="31">
        <f>IF(C7="","",IFERROR(0.4*(INPUT!C7/MAX(INPUT!C$4:C$33))+0.6*(C7/MAX(C$4:C$33)),0)*100)</f>
        <v/>
      </c>
    </row>
    <row r="8">
      <c r="A8" s="24">
        <f>INPUT!A8</f>
        <v/>
      </c>
      <c r="B8" s="25">
        <f>INPUT!B8</f>
        <v/>
      </c>
      <c r="C8" s="26">
        <f>IF(INPUT!C8="","",INPUT!C8*INPUT!D8)</f>
        <v/>
      </c>
      <c r="D8" s="27">
        <f>IF(INPUT!C8="","",INPUT!C8*INPUT!E8)</f>
        <v/>
      </c>
      <c r="E8" s="28">
        <f>IF(D8="","",D8*CONFIG!B4)</f>
        <v/>
      </c>
      <c r="F8" s="29">
        <f>IF(INPUT!C8="","",IFERROR(E8/INPUT!C8,0))</f>
        <v/>
      </c>
      <c r="G8" s="30">
        <f>IF(E8="","",IFERROR((E8*CONFIG!B6-CONFIG!B7)/(CONFIG!B7),0))</f>
        <v/>
      </c>
      <c r="H8" s="31">
        <f>IF(C8="","",IFERROR(0.4*(INPUT!C8/MAX(INPUT!C$4:C$33))+0.6*(C8/MAX(C$4:C$33)),0)*100)</f>
        <v/>
      </c>
    </row>
    <row r="9">
      <c r="A9" s="24">
        <f>INPUT!A9</f>
        <v/>
      </c>
      <c r="B9" s="25">
        <f>INPUT!B9</f>
        <v/>
      </c>
      <c r="C9" s="26">
        <f>IF(INPUT!C9="","",INPUT!C9*INPUT!D9)</f>
        <v/>
      </c>
      <c r="D9" s="27">
        <f>IF(INPUT!C9="","",INPUT!C9*INPUT!E9)</f>
        <v/>
      </c>
      <c r="E9" s="28">
        <f>IF(D9="","",D9*CONFIG!B4)</f>
        <v/>
      </c>
      <c r="F9" s="29">
        <f>IF(INPUT!C9="","",IFERROR(E9/INPUT!C9,0))</f>
        <v/>
      </c>
      <c r="G9" s="30">
        <f>IF(E9="","",IFERROR((E9*CONFIG!B6-CONFIG!B7)/(CONFIG!B7),0))</f>
        <v/>
      </c>
      <c r="H9" s="31">
        <f>IF(C9="","",IFERROR(0.4*(INPUT!C9/MAX(INPUT!C$4:C$33))+0.6*(C9/MAX(C$4:C$33)),0)*100)</f>
        <v/>
      </c>
    </row>
    <row r="10">
      <c r="A10" s="24">
        <f>INPUT!A10</f>
        <v/>
      </c>
      <c r="B10" s="25">
        <f>INPUT!B10</f>
        <v/>
      </c>
      <c r="C10" s="26">
        <f>IF(INPUT!C10="","",INPUT!C10*INPUT!D10)</f>
        <v/>
      </c>
      <c r="D10" s="27">
        <f>IF(INPUT!C10="","",INPUT!C10*INPUT!E10)</f>
        <v/>
      </c>
      <c r="E10" s="28">
        <f>IF(D10="","",D10*CONFIG!B4)</f>
        <v/>
      </c>
      <c r="F10" s="29">
        <f>IF(INPUT!C10="","",IFERROR(E10/INPUT!C10,0))</f>
        <v/>
      </c>
      <c r="G10" s="30">
        <f>IF(E10="","",IFERROR((E10*CONFIG!B6-CONFIG!B7)/(CONFIG!B7),0))</f>
        <v/>
      </c>
      <c r="H10" s="31">
        <f>IF(C10="","",IFERROR(0.4*(INPUT!C10/MAX(INPUT!C$4:C$33))+0.6*(C10/MAX(C$4:C$33)),0)*100)</f>
        <v/>
      </c>
    </row>
    <row r="11">
      <c r="A11" s="24">
        <f>INPUT!A11</f>
        <v/>
      </c>
      <c r="B11" s="25">
        <f>INPUT!B11</f>
        <v/>
      </c>
      <c r="C11" s="26">
        <f>IF(INPUT!C11="","",INPUT!C11*INPUT!D11)</f>
        <v/>
      </c>
      <c r="D11" s="27">
        <f>IF(INPUT!C11="","",INPUT!C11*INPUT!E11)</f>
        <v/>
      </c>
      <c r="E11" s="28">
        <f>IF(D11="","",D11*CONFIG!B4)</f>
        <v/>
      </c>
      <c r="F11" s="29">
        <f>IF(INPUT!C11="","",IFERROR(E11/INPUT!C11,0))</f>
        <v/>
      </c>
      <c r="G11" s="30">
        <f>IF(E11="","",IFERROR((E11*CONFIG!B6-CONFIG!B7)/(CONFIG!B7),0))</f>
        <v/>
      </c>
      <c r="H11" s="31">
        <f>IF(C11="","",IFERROR(0.4*(INPUT!C11/MAX(INPUT!C$4:C$33))+0.6*(C11/MAX(C$4:C$33)),0)*100)</f>
        <v/>
      </c>
    </row>
    <row r="12">
      <c r="A12" s="24">
        <f>INPUT!A12</f>
        <v/>
      </c>
      <c r="B12" s="25">
        <f>INPUT!B12</f>
        <v/>
      </c>
      <c r="C12" s="26">
        <f>IF(INPUT!C12="","",INPUT!C12*INPUT!D12)</f>
        <v/>
      </c>
      <c r="D12" s="27">
        <f>IF(INPUT!C12="","",INPUT!C12*INPUT!E12)</f>
        <v/>
      </c>
      <c r="E12" s="28">
        <f>IF(D12="","",D12*CONFIG!B4)</f>
        <v/>
      </c>
      <c r="F12" s="29">
        <f>IF(INPUT!C12="","",IFERROR(E12/INPUT!C12,0))</f>
        <v/>
      </c>
      <c r="G12" s="30">
        <f>IF(E12="","",IFERROR((E12*CONFIG!B6-CONFIG!B7)/(CONFIG!B7),0))</f>
        <v/>
      </c>
      <c r="H12" s="31">
        <f>IF(C12="","",IFERROR(0.4*(INPUT!C12/MAX(INPUT!C$4:C$33))+0.6*(C12/MAX(C$4:C$33)),0)*100)</f>
        <v/>
      </c>
    </row>
    <row r="13">
      <c r="A13" s="24">
        <f>INPUT!A13</f>
        <v/>
      </c>
      <c r="B13" s="25">
        <f>INPUT!B13</f>
        <v/>
      </c>
      <c r="C13" s="26">
        <f>IF(INPUT!C13="","",INPUT!C13*INPUT!D13)</f>
        <v/>
      </c>
      <c r="D13" s="27">
        <f>IF(INPUT!C13="","",INPUT!C13*INPUT!E13)</f>
        <v/>
      </c>
      <c r="E13" s="28">
        <f>IF(D13="","",D13*CONFIG!B4)</f>
        <v/>
      </c>
      <c r="F13" s="29">
        <f>IF(INPUT!C13="","",IFERROR(E13/INPUT!C13,0))</f>
        <v/>
      </c>
      <c r="G13" s="30">
        <f>IF(E13="","",IFERROR((E13*CONFIG!B6-CONFIG!B7)/(CONFIG!B7),0))</f>
        <v/>
      </c>
      <c r="H13" s="31">
        <f>IF(C13="","",IFERROR(0.4*(INPUT!C13/MAX(INPUT!C$4:C$33))+0.6*(C13/MAX(C$4:C$33)),0)*100)</f>
        <v/>
      </c>
    </row>
    <row r="14">
      <c r="A14" s="24">
        <f>INPUT!A14</f>
        <v/>
      </c>
      <c r="B14" s="25">
        <f>INPUT!B14</f>
        <v/>
      </c>
      <c r="C14" s="26">
        <f>IF(INPUT!C14="","",INPUT!C14*INPUT!D14)</f>
        <v/>
      </c>
      <c r="D14" s="27">
        <f>IF(INPUT!C14="","",INPUT!C14*INPUT!E14)</f>
        <v/>
      </c>
      <c r="E14" s="28">
        <f>IF(D14="","",D14*CONFIG!B4)</f>
        <v/>
      </c>
      <c r="F14" s="29">
        <f>IF(INPUT!C14="","",IFERROR(E14/INPUT!C14,0))</f>
        <v/>
      </c>
      <c r="G14" s="30">
        <f>IF(E14="","",IFERROR((E14*CONFIG!B6-CONFIG!B7)/(CONFIG!B7),0))</f>
        <v/>
      </c>
      <c r="H14" s="31">
        <f>IF(C14="","",IFERROR(0.4*(INPUT!C14/MAX(INPUT!C$4:C$33))+0.6*(C14/MAX(C$4:C$33)),0)*100)</f>
        <v/>
      </c>
    </row>
    <row r="15">
      <c r="A15" s="24">
        <f>INPUT!A15</f>
        <v/>
      </c>
      <c r="B15" s="25">
        <f>INPUT!B15</f>
        <v/>
      </c>
      <c r="C15" s="26">
        <f>IF(INPUT!C15="","",INPUT!C15*INPUT!D15)</f>
        <v/>
      </c>
      <c r="D15" s="27">
        <f>IF(INPUT!C15="","",INPUT!C15*INPUT!E15)</f>
        <v/>
      </c>
      <c r="E15" s="28">
        <f>IF(D15="","",D15*CONFIG!B4)</f>
        <v/>
      </c>
      <c r="F15" s="29">
        <f>IF(INPUT!C15="","",IFERROR(E15/INPUT!C15,0))</f>
        <v/>
      </c>
      <c r="G15" s="30">
        <f>IF(E15="","",IFERROR((E15*CONFIG!B6-CONFIG!B7)/(CONFIG!B7),0))</f>
        <v/>
      </c>
      <c r="H15" s="31">
        <f>IF(C15="","",IFERROR(0.4*(INPUT!C15/MAX(INPUT!C$4:C$33))+0.6*(C15/MAX(C$4:C$33)),0)*100)</f>
        <v/>
      </c>
    </row>
    <row r="16">
      <c r="A16" s="24">
        <f>INPUT!A16</f>
        <v/>
      </c>
      <c r="B16" s="25">
        <f>INPUT!B16</f>
        <v/>
      </c>
      <c r="C16" s="26">
        <f>IF(INPUT!C16="","",INPUT!C16*INPUT!D16)</f>
        <v/>
      </c>
      <c r="D16" s="27">
        <f>IF(INPUT!C16="","",INPUT!C16*INPUT!E16)</f>
        <v/>
      </c>
      <c r="E16" s="28">
        <f>IF(D16="","",D16*CONFIG!B4)</f>
        <v/>
      </c>
      <c r="F16" s="29">
        <f>IF(INPUT!C16="","",IFERROR(E16/INPUT!C16,0))</f>
        <v/>
      </c>
      <c r="G16" s="30">
        <f>IF(E16="","",IFERROR((E16*CONFIG!B6-CONFIG!B7)/(CONFIG!B7),0))</f>
        <v/>
      </c>
      <c r="H16" s="31">
        <f>IF(C16="","",IFERROR(0.4*(INPUT!C16/MAX(INPUT!C$4:C$33))+0.6*(C16/MAX(C$4:C$33)),0)*100)</f>
        <v/>
      </c>
    </row>
    <row r="17">
      <c r="A17" s="24">
        <f>INPUT!A17</f>
        <v/>
      </c>
      <c r="B17" s="25">
        <f>INPUT!B17</f>
        <v/>
      </c>
      <c r="C17" s="26">
        <f>IF(INPUT!C17="","",INPUT!C17*INPUT!D17)</f>
        <v/>
      </c>
      <c r="D17" s="27">
        <f>IF(INPUT!C17="","",INPUT!C17*INPUT!E17)</f>
        <v/>
      </c>
      <c r="E17" s="28">
        <f>IF(D17="","",D17*CONFIG!B4)</f>
        <v/>
      </c>
      <c r="F17" s="29">
        <f>IF(INPUT!C17="","",IFERROR(E17/INPUT!C17,0))</f>
        <v/>
      </c>
      <c r="G17" s="30">
        <f>IF(E17="","",IFERROR((E17*CONFIG!B6-CONFIG!B7)/(CONFIG!B7),0))</f>
        <v/>
      </c>
      <c r="H17" s="31">
        <f>IF(C17="","",IFERROR(0.4*(INPUT!C17/MAX(INPUT!C$4:C$33))+0.6*(C17/MAX(C$4:C$33)),0)*100)</f>
        <v/>
      </c>
    </row>
    <row r="18">
      <c r="A18" s="24">
        <f>INPUT!A18</f>
        <v/>
      </c>
      <c r="B18" s="25">
        <f>INPUT!B18</f>
        <v/>
      </c>
      <c r="C18" s="26">
        <f>IF(INPUT!C18="","",INPUT!C18*INPUT!D18)</f>
        <v/>
      </c>
      <c r="D18" s="27">
        <f>IF(INPUT!C18="","",INPUT!C18*INPUT!E18)</f>
        <v/>
      </c>
      <c r="E18" s="28">
        <f>IF(D18="","",D18*CONFIG!B4)</f>
        <v/>
      </c>
      <c r="F18" s="29">
        <f>IF(INPUT!C18="","",IFERROR(E18/INPUT!C18,0))</f>
        <v/>
      </c>
      <c r="G18" s="30">
        <f>IF(E18="","",IFERROR((E18*CONFIG!B6-CONFIG!B7)/(CONFIG!B7),0))</f>
        <v/>
      </c>
      <c r="H18" s="31">
        <f>IF(C18="","",IFERROR(0.4*(INPUT!C18/MAX(INPUT!C$4:C$33))+0.6*(C18/MAX(C$4:C$33)),0)*100)</f>
        <v/>
      </c>
    </row>
    <row r="19">
      <c r="A19" s="24">
        <f>INPUT!A19</f>
        <v/>
      </c>
      <c r="B19" s="25">
        <f>INPUT!B19</f>
        <v/>
      </c>
      <c r="C19" s="26">
        <f>IF(INPUT!C19="","",INPUT!C19*INPUT!D19)</f>
        <v/>
      </c>
      <c r="D19" s="27">
        <f>IF(INPUT!C19="","",INPUT!C19*INPUT!E19)</f>
        <v/>
      </c>
      <c r="E19" s="28">
        <f>IF(D19="","",D19*CONFIG!B4)</f>
        <v/>
      </c>
      <c r="F19" s="29">
        <f>IF(INPUT!C19="","",IFERROR(E19/INPUT!C19,0))</f>
        <v/>
      </c>
      <c r="G19" s="30">
        <f>IF(E19="","",IFERROR((E19*CONFIG!B6-CONFIG!B7)/(CONFIG!B7),0))</f>
        <v/>
      </c>
      <c r="H19" s="31">
        <f>IF(C19="","",IFERROR(0.4*(INPUT!C19/MAX(INPUT!C$4:C$33))+0.6*(C19/MAX(C$4:C$33)),0)*100)</f>
        <v/>
      </c>
    </row>
    <row r="20">
      <c r="A20" s="24">
        <f>INPUT!A20</f>
        <v/>
      </c>
      <c r="B20" s="25">
        <f>INPUT!B20</f>
        <v/>
      </c>
      <c r="C20" s="26">
        <f>IF(INPUT!C20="","",INPUT!C20*INPUT!D20)</f>
        <v/>
      </c>
      <c r="D20" s="27">
        <f>IF(INPUT!C20="","",INPUT!C20*INPUT!E20)</f>
        <v/>
      </c>
      <c r="E20" s="28">
        <f>IF(D20="","",D20*CONFIG!B4)</f>
        <v/>
      </c>
      <c r="F20" s="29">
        <f>IF(INPUT!C20="","",IFERROR(E20/INPUT!C20,0))</f>
        <v/>
      </c>
      <c r="G20" s="30">
        <f>IF(E20="","",IFERROR((E20*CONFIG!B6-CONFIG!B7)/(CONFIG!B7),0))</f>
        <v/>
      </c>
      <c r="H20" s="31">
        <f>IF(C20="","",IFERROR(0.4*(INPUT!C20/MAX(INPUT!C$4:C$33))+0.6*(C20/MAX(C$4:C$33)),0)*100)</f>
        <v/>
      </c>
    </row>
    <row r="21">
      <c r="A21" s="24">
        <f>INPUT!A21</f>
        <v/>
      </c>
      <c r="B21" s="25">
        <f>INPUT!B21</f>
        <v/>
      </c>
      <c r="C21" s="26">
        <f>IF(INPUT!C21="","",INPUT!C21*INPUT!D21)</f>
        <v/>
      </c>
      <c r="D21" s="27">
        <f>IF(INPUT!C21="","",INPUT!C21*INPUT!E21)</f>
        <v/>
      </c>
      <c r="E21" s="28">
        <f>IF(D21="","",D21*CONFIG!B4)</f>
        <v/>
      </c>
      <c r="F21" s="29">
        <f>IF(INPUT!C21="","",IFERROR(E21/INPUT!C21,0))</f>
        <v/>
      </c>
      <c r="G21" s="30">
        <f>IF(E21="","",IFERROR((E21*CONFIG!B6-CONFIG!B7)/(CONFIG!B7),0))</f>
        <v/>
      </c>
      <c r="H21" s="31">
        <f>IF(C21="","",IFERROR(0.4*(INPUT!C21/MAX(INPUT!C$4:C$33))+0.6*(C21/MAX(C$4:C$33)),0)*100)</f>
        <v/>
      </c>
    </row>
    <row r="22">
      <c r="A22" s="24">
        <f>INPUT!A22</f>
        <v/>
      </c>
      <c r="B22" s="25">
        <f>INPUT!B22</f>
        <v/>
      </c>
      <c r="C22" s="26">
        <f>IF(INPUT!C22="","",INPUT!C22*INPUT!D22)</f>
        <v/>
      </c>
      <c r="D22" s="27">
        <f>IF(INPUT!C22="","",INPUT!C22*INPUT!E22)</f>
        <v/>
      </c>
      <c r="E22" s="28">
        <f>IF(D22="","",D22*CONFIG!B4)</f>
        <v/>
      </c>
      <c r="F22" s="29">
        <f>IF(INPUT!C22="","",IFERROR(E22/INPUT!C22,0))</f>
        <v/>
      </c>
      <c r="G22" s="30">
        <f>IF(E22="","",IFERROR((E22*CONFIG!B6-CONFIG!B7)/(CONFIG!B7),0))</f>
        <v/>
      </c>
      <c r="H22" s="31">
        <f>IF(C22="","",IFERROR(0.4*(INPUT!C22/MAX(INPUT!C$4:C$33))+0.6*(C22/MAX(C$4:C$33)),0)*100)</f>
        <v/>
      </c>
    </row>
    <row r="23">
      <c r="A23" s="24">
        <f>INPUT!A23</f>
        <v/>
      </c>
      <c r="B23" s="25">
        <f>INPUT!B23</f>
        <v/>
      </c>
      <c r="C23" s="26">
        <f>IF(INPUT!C23="","",INPUT!C23*INPUT!D23)</f>
        <v/>
      </c>
      <c r="D23" s="27">
        <f>IF(INPUT!C23="","",INPUT!C23*INPUT!E23)</f>
        <v/>
      </c>
      <c r="E23" s="28">
        <f>IF(D23="","",D23*CONFIG!B4)</f>
        <v/>
      </c>
      <c r="F23" s="29">
        <f>IF(INPUT!C23="","",IFERROR(E23/INPUT!C23,0))</f>
        <v/>
      </c>
      <c r="G23" s="30">
        <f>IF(E23="","",IFERROR((E23*CONFIG!B6-CONFIG!B7)/(CONFIG!B7),0))</f>
        <v/>
      </c>
      <c r="H23" s="31">
        <f>IF(C23="","",IFERROR(0.4*(INPUT!C23/MAX(INPUT!C$4:C$33))+0.6*(C23/MAX(C$4:C$33)),0)*100)</f>
        <v/>
      </c>
    </row>
    <row r="24">
      <c r="A24" s="24">
        <f>INPUT!A24</f>
        <v/>
      </c>
      <c r="B24" s="25">
        <f>INPUT!B24</f>
        <v/>
      </c>
      <c r="C24" s="26">
        <f>IF(INPUT!C24="","",INPUT!C24*INPUT!D24)</f>
        <v/>
      </c>
      <c r="D24" s="27">
        <f>IF(INPUT!C24="","",INPUT!C24*INPUT!E24)</f>
        <v/>
      </c>
      <c r="E24" s="28">
        <f>IF(D24="","",D24*CONFIG!B4)</f>
        <v/>
      </c>
      <c r="F24" s="29">
        <f>IF(INPUT!C24="","",IFERROR(E24/INPUT!C24,0))</f>
        <v/>
      </c>
      <c r="G24" s="30">
        <f>IF(E24="","",IFERROR((E24*CONFIG!B6-CONFIG!B7)/(CONFIG!B7),0))</f>
        <v/>
      </c>
      <c r="H24" s="31">
        <f>IF(C24="","",IFERROR(0.4*(INPUT!C24/MAX(INPUT!C$4:C$33))+0.6*(C24/MAX(C$4:C$33)),0)*100)</f>
        <v/>
      </c>
    </row>
    <row r="25">
      <c r="A25" s="24">
        <f>INPUT!A25</f>
        <v/>
      </c>
      <c r="B25" s="25">
        <f>INPUT!B25</f>
        <v/>
      </c>
      <c r="C25" s="26">
        <f>IF(INPUT!C25="","",INPUT!C25*INPUT!D25)</f>
        <v/>
      </c>
      <c r="D25" s="27">
        <f>IF(INPUT!C25="","",INPUT!C25*INPUT!E25)</f>
        <v/>
      </c>
      <c r="E25" s="28">
        <f>IF(D25="","",D25*CONFIG!B4)</f>
        <v/>
      </c>
      <c r="F25" s="29">
        <f>IF(INPUT!C25="","",IFERROR(E25/INPUT!C25,0))</f>
        <v/>
      </c>
      <c r="G25" s="30">
        <f>IF(E25="","",IFERROR((E25*CONFIG!B6-CONFIG!B7)/(CONFIG!B7),0))</f>
        <v/>
      </c>
      <c r="H25" s="31">
        <f>IF(C25="","",IFERROR(0.4*(INPUT!C25/MAX(INPUT!C$4:C$33))+0.6*(C25/MAX(C$4:C$33)),0)*100)</f>
        <v/>
      </c>
    </row>
    <row r="26">
      <c r="A26" s="24">
        <f>INPUT!A26</f>
        <v/>
      </c>
      <c r="B26" s="25">
        <f>INPUT!B26</f>
        <v/>
      </c>
      <c r="C26" s="26">
        <f>IF(INPUT!C26="","",INPUT!C26*INPUT!D26)</f>
        <v/>
      </c>
      <c r="D26" s="27">
        <f>IF(INPUT!C26="","",INPUT!C26*INPUT!E26)</f>
        <v/>
      </c>
      <c r="E26" s="28">
        <f>IF(D26="","",D26*CONFIG!B4)</f>
        <v/>
      </c>
      <c r="F26" s="29">
        <f>IF(INPUT!C26="","",IFERROR(E26/INPUT!C26,0))</f>
        <v/>
      </c>
      <c r="G26" s="30">
        <f>IF(E26="","",IFERROR((E26*CONFIG!B6-CONFIG!B7)/(CONFIG!B7),0))</f>
        <v/>
      </c>
      <c r="H26" s="31">
        <f>IF(C26="","",IFERROR(0.4*(INPUT!C26/MAX(INPUT!C$4:C$33))+0.6*(C26/MAX(C$4:C$33)),0)*100)</f>
        <v/>
      </c>
    </row>
    <row r="27">
      <c r="A27" s="24">
        <f>INPUT!A27</f>
        <v/>
      </c>
      <c r="B27" s="25">
        <f>INPUT!B27</f>
        <v/>
      </c>
      <c r="C27" s="26">
        <f>IF(INPUT!C27="","",INPUT!C27*INPUT!D27)</f>
        <v/>
      </c>
      <c r="D27" s="27">
        <f>IF(INPUT!C27="","",INPUT!C27*INPUT!E27)</f>
        <v/>
      </c>
      <c r="E27" s="28">
        <f>IF(D27="","",D27*CONFIG!B4)</f>
        <v/>
      </c>
      <c r="F27" s="29">
        <f>IF(INPUT!C27="","",IFERROR(E27/INPUT!C27,0))</f>
        <v/>
      </c>
      <c r="G27" s="30">
        <f>IF(E27="","",IFERROR((E27*CONFIG!B6-CONFIG!B7)/(CONFIG!B7),0))</f>
        <v/>
      </c>
      <c r="H27" s="31">
        <f>IF(C27="","",IFERROR(0.4*(INPUT!C27/MAX(INPUT!C$4:C$33))+0.6*(C27/MAX(C$4:C$33)),0)*100)</f>
        <v/>
      </c>
    </row>
    <row r="28">
      <c r="A28" s="24">
        <f>INPUT!A28</f>
        <v/>
      </c>
      <c r="B28" s="25">
        <f>INPUT!B28</f>
        <v/>
      </c>
      <c r="C28" s="26">
        <f>IF(INPUT!C28="","",INPUT!C28*INPUT!D28)</f>
        <v/>
      </c>
      <c r="D28" s="27">
        <f>IF(INPUT!C28="","",INPUT!C28*INPUT!E28)</f>
        <v/>
      </c>
      <c r="E28" s="28">
        <f>IF(D28="","",D28*CONFIG!B4)</f>
        <v/>
      </c>
      <c r="F28" s="29">
        <f>IF(INPUT!C28="","",IFERROR(E28/INPUT!C28,0))</f>
        <v/>
      </c>
      <c r="G28" s="30">
        <f>IF(E28="","",IFERROR((E28*CONFIG!B6-CONFIG!B7)/(CONFIG!B7),0))</f>
        <v/>
      </c>
      <c r="H28" s="31">
        <f>IF(C28="","",IFERROR(0.4*(INPUT!C28/MAX(INPUT!C$4:C$33))+0.6*(C28/MAX(C$4:C$33)),0)*100)</f>
        <v/>
      </c>
    </row>
    <row r="29">
      <c r="A29" s="24">
        <f>INPUT!A29</f>
        <v/>
      </c>
      <c r="B29" s="25">
        <f>INPUT!B29</f>
        <v/>
      </c>
      <c r="C29" s="26">
        <f>IF(INPUT!C29="","",INPUT!C29*INPUT!D29)</f>
        <v/>
      </c>
      <c r="D29" s="27">
        <f>IF(INPUT!C29="","",INPUT!C29*INPUT!E29)</f>
        <v/>
      </c>
      <c r="E29" s="28">
        <f>IF(D29="","",D29*CONFIG!B4)</f>
        <v/>
      </c>
      <c r="F29" s="29">
        <f>IF(INPUT!C29="","",IFERROR(E29/INPUT!C29,0))</f>
        <v/>
      </c>
      <c r="G29" s="30">
        <f>IF(E29="","",IFERROR((E29*CONFIG!B6-CONFIG!B7)/(CONFIG!B7),0))</f>
        <v/>
      </c>
      <c r="H29" s="31">
        <f>IF(C29="","",IFERROR(0.4*(INPUT!C29/MAX(INPUT!C$4:C$33))+0.6*(C29/MAX(C$4:C$33)),0)*100)</f>
        <v/>
      </c>
    </row>
    <row r="30">
      <c r="A30" s="24">
        <f>INPUT!A30</f>
        <v/>
      </c>
      <c r="B30" s="25">
        <f>INPUT!B30</f>
        <v/>
      </c>
      <c r="C30" s="26">
        <f>IF(INPUT!C30="","",INPUT!C30*INPUT!D30)</f>
        <v/>
      </c>
      <c r="D30" s="27">
        <f>IF(INPUT!C30="","",INPUT!C30*INPUT!E30)</f>
        <v/>
      </c>
      <c r="E30" s="28">
        <f>IF(D30="","",D30*CONFIG!B4)</f>
        <v/>
      </c>
      <c r="F30" s="29">
        <f>IF(INPUT!C30="","",IFERROR(E30/INPUT!C30,0))</f>
        <v/>
      </c>
      <c r="G30" s="30">
        <f>IF(E30="","",IFERROR((E30*CONFIG!B6-CONFIG!B7)/(CONFIG!B7),0))</f>
        <v/>
      </c>
      <c r="H30" s="31">
        <f>IF(C30="","",IFERROR(0.4*(INPUT!C30/MAX(INPUT!C$4:C$33))+0.6*(C30/MAX(C$4:C$33)),0)*100)</f>
        <v/>
      </c>
    </row>
    <row r="31">
      <c r="A31" s="24">
        <f>INPUT!A31</f>
        <v/>
      </c>
      <c r="B31" s="25">
        <f>INPUT!B31</f>
        <v/>
      </c>
      <c r="C31" s="26">
        <f>IF(INPUT!C31="","",INPUT!C31*INPUT!D31)</f>
        <v/>
      </c>
      <c r="D31" s="27">
        <f>IF(INPUT!C31="","",INPUT!C31*INPUT!E31)</f>
        <v/>
      </c>
      <c r="E31" s="28">
        <f>IF(D31="","",D31*CONFIG!B4)</f>
        <v/>
      </c>
      <c r="F31" s="29">
        <f>IF(INPUT!C31="","",IFERROR(E31/INPUT!C31,0))</f>
        <v/>
      </c>
      <c r="G31" s="30">
        <f>IF(E31="","",IFERROR((E31*CONFIG!B6-CONFIG!B7)/(CONFIG!B7),0))</f>
        <v/>
      </c>
      <c r="H31" s="31">
        <f>IF(C31="","",IFERROR(0.4*(INPUT!C31/MAX(INPUT!C$4:C$33))+0.6*(C31/MAX(C$4:C$33)),0)*100)</f>
        <v/>
      </c>
    </row>
    <row r="32">
      <c r="A32" s="24">
        <f>INPUT!A32</f>
        <v/>
      </c>
      <c r="B32" s="25">
        <f>INPUT!B32</f>
        <v/>
      </c>
      <c r="C32" s="26">
        <f>IF(INPUT!C32="","",INPUT!C32*INPUT!D32)</f>
        <v/>
      </c>
      <c r="D32" s="27">
        <f>IF(INPUT!C32="","",INPUT!C32*INPUT!E32)</f>
        <v/>
      </c>
      <c r="E32" s="28">
        <f>IF(D32="","",D32*CONFIG!B4)</f>
        <v/>
      </c>
      <c r="F32" s="29">
        <f>IF(INPUT!C32="","",IFERROR(E32/INPUT!C32,0))</f>
        <v/>
      </c>
      <c r="G32" s="30">
        <f>IF(E32="","",IFERROR((E32*CONFIG!B6-CONFIG!B7)/(CONFIG!B7),0))</f>
        <v/>
      </c>
      <c r="H32" s="31">
        <f>IF(C32="","",IFERROR(0.4*(INPUT!C32/MAX(INPUT!C$4:C$33))+0.6*(C32/MAX(C$4:C$33)),0)*100)</f>
        <v/>
      </c>
    </row>
    <row r="33">
      <c r="A33" s="24">
        <f>INPUT!A33</f>
        <v/>
      </c>
      <c r="B33" s="25">
        <f>INPUT!B33</f>
        <v/>
      </c>
      <c r="C33" s="26">
        <f>IF(INPUT!C33="","",INPUT!C33*INPUT!D33)</f>
        <v/>
      </c>
      <c r="D33" s="27">
        <f>IF(INPUT!C33="","",INPUT!C33*INPUT!E33)</f>
        <v/>
      </c>
      <c r="E33" s="28">
        <f>IF(D33="","",D33*CONFIG!B4)</f>
        <v/>
      </c>
      <c r="F33" s="29">
        <f>IF(INPUT!C33="","",IFERROR(E33/INPUT!C33,0))</f>
        <v/>
      </c>
      <c r="G33" s="30">
        <f>IF(E33="","",IFERROR((E33*CONFIG!B6-CONFIG!B7)/(CONFIG!B7),0))</f>
        <v/>
      </c>
      <c r="H33" s="31">
        <f>IF(C33="","",IFERROR(0.4*(INPUT!C33/MAX(INPUT!C$4:C$33))+0.6*(C33/MAX(C$4:C$33)),0)*100)</f>
        <v/>
      </c>
    </row>
    <row r="35" ht="28" customHeight="1">
      <c r="A35" s="32" t="inlineStr">
        <is>
          <t xml:space="preserve">  SUMMARY METRICS</t>
        </is>
      </c>
      <c r="B35" s="33" t="n"/>
      <c r="C35" s="33" t="n"/>
      <c r="D35" s="33" t="n"/>
      <c r="E35" s="33" t="n"/>
      <c r="F35" s="33" t="n"/>
      <c r="G35" s="33" t="n"/>
      <c r="H35" s="33" t="n"/>
    </row>
    <row r="37" ht="28" customHeight="1">
      <c r="A37" s="34" t="inlineStr">
        <is>
          <t>Total Monthly Traffic</t>
        </is>
      </c>
      <c r="B37" s="35">
        <f>SUMPRODUCT((INPUT!C4:C33&lt;&gt;"")*INPUT!C4:C33)</f>
        <v/>
      </c>
    </row>
    <row r="38" ht="28" customHeight="1">
      <c r="A38" s="34" t="inlineStr">
        <is>
          <t>Total Traffic Value (PPC Equiv)</t>
        </is>
      </c>
      <c r="B38" s="26">
        <f>SUMPRODUCT((C4:C33&lt;&gt;"")*C4:C33)</f>
        <v/>
      </c>
    </row>
    <row r="39" ht="28" customHeight="1">
      <c r="A39" s="34" t="inlineStr">
        <is>
          <t>Total w/ PPC Mgmt Fee</t>
        </is>
      </c>
      <c r="B39" s="26">
        <f>B38*(1+CONFIG!B5)</f>
        <v/>
      </c>
    </row>
    <row r="40" ht="28" customHeight="1">
      <c r="A40" s="34" t="inlineStr">
        <is>
          <t>Monthly SEO Investment</t>
        </is>
      </c>
      <c r="B40" s="26">
        <f>CONFIG!B3</f>
        <v/>
      </c>
    </row>
    <row r="41" ht="28" customHeight="1">
      <c r="A41" s="34" t="inlineStr">
        <is>
          <t>Monthly Savings vs PPC</t>
        </is>
      </c>
      <c r="B41" s="26">
        <f>B39-B40</f>
        <v/>
      </c>
    </row>
    <row r="42" ht="28" customHeight="1">
      <c r="A42" s="34" t="inlineStr">
        <is>
          <t>SEO ROI</t>
        </is>
      </c>
      <c r="B42" s="36">
        <f>IFERROR((B38-B40)/B40,0)</f>
        <v/>
      </c>
    </row>
    <row r="43" ht="28" customHeight="1">
      <c r="A43" s="34" t="inlineStr">
        <is>
          <t>Cost Per Organic Visitor</t>
        </is>
      </c>
      <c r="B43" s="37">
        <f>IFERROR(B40/B37,0)</f>
        <v/>
      </c>
    </row>
    <row r="44" ht="28" customHeight="1">
      <c r="A44" s="34" t="inlineStr">
        <is>
          <t>Total Monthly Conversions</t>
        </is>
      </c>
      <c r="B44" s="35">
        <f>SUMPRODUCT((D4:D33&lt;&gt;"")*D4:D33)</f>
        <v/>
      </c>
    </row>
    <row r="45" ht="28" customHeight="1">
      <c r="A45" s="34" t="inlineStr">
        <is>
          <t>Total Monthly Revenue</t>
        </is>
      </c>
      <c r="B45" s="26">
        <f>SUMPRODUCT((E4:E33&lt;&gt;"")*E4:E33)</f>
        <v/>
      </c>
    </row>
    <row r="46" ht="28" customHeight="1">
      <c r="A46" s="34" t="inlineStr">
        <is>
          <t>Avg Value Per Page</t>
        </is>
      </c>
      <c r="B46" s="26">
        <f>IFERROR(B38/COUNTIF(C4:C33,"&lt;&gt;"),0)</f>
        <v/>
      </c>
    </row>
    <row r="47" ht="28" customHeight="1">
      <c r="A47" s="34" t="inlineStr">
        <is>
          <t>Annual SEO Value</t>
        </is>
      </c>
      <c r="B47" s="26">
        <f>B38*12</f>
        <v/>
      </c>
    </row>
    <row r="48" ht="28" customHeight="1">
      <c r="A48" s="34" t="inlineStr">
        <is>
          <t>Annual SEO Investment</t>
        </is>
      </c>
      <c r="B48" s="26">
        <f>B40*CONFIG!B6</f>
        <v/>
      </c>
    </row>
    <row r="49" ht="28" customHeight="1">
      <c r="A49" s="34" t="inlineStr">
        <is>
          <t>Lifetime ROI</t>
        </is>
      </c>
      <c r="B49" s="36">
        <f>IFERROR((B47-B48)/B48,0)</f>
        <v/>
      </c>
    </row>
    <row r="50" ht="28" customHeight="1">
      <c r="A50" s="34" t="inlineStr">
        <is>
          <t>Pages Active</t>
        </is>
      </c>
      <c r="B50" s="35">
        <f>COUNTIF(INPUT!C4:C33,"&gt;"&amp;0)</f>
        <v/>
      </c>
    </row>
    <row r="51" ht="28" customHeight="1">
      <c r="A51" s="34" t="inlineStr">
        <is>
          <t>Highest Value Page</t>
        </is>
      </c>
      <c r="B51" s="38">
        <f>IFERROR(INDEX(INPUT!B4:B33,MATCH(MAX(C4:C33),C4:C33,0)),"")</f>
        <v/>
      </c>
    </row>
    <row r="52" ht="28" customHeight="1">
      <c r="A52" s="34" t="inlineStr">
        <is>
          <t>Highest Value Amount</t>
        </is>
      </c>
      <c r="B52" s="26">
        <f>MAX(C4:C33)</f>
        <v/>
      </c>
    </row>
  </sheetData>
  <mergeCells count="2">
    <mergeCell ref="A35:H35"/>
    <mergeCell ref="A1:H1"/>
  </mergeCells>
  <pageMargins left="0.75" right="0.75" top="1" bottom="1" header="0.5" footer="0.5"/>
</worksheet>
</file>

<file path=xl/worksheets/sheet5.xml><?xml version="1.0" encoding="utf-8"?>
<worksheet xmlns="http://schemas.openxmlformats.org/spreadsheetml/2006/main">
  <sheetPr>
    <tabColor rgb="000891B2"/>
    <outlinePr summaryBelow="1" summaryRight="1"/>
    <pageSetUpPr/>
  </sheetPr>
  <dimension ref="A1:E61"/>
  <sheetViews>
    <sheetView showGridLines="0" zoomScale="110" workbookViewId="0">
      <selection activeCell="A1" sqref="A1"/>
    </sheetView>
  </sheetViews>
  <sheetFormatPr baseColWidth="8" defaultRowHeight="15"/>
  <cols>
    <col width="28" customWidth="1" min="1" max="1"/>
    <col width="20" customWidth="1" min="2" max="2"/>
    <col width="6" customWidth="1" min="3" max="3"/>
    <col width="28" customWidth="1" min="4" max="4"/>
    <col width="20" customWidth="1" min="5" max="5"/>
    <col width="16" customWidth="1" min="6" max="6"/>
    <col width="16" customWidth="1" min="7" max="7"/>
    <col width="16" customWidth="1" min="8" max="8"/>
  </cols>
  <sheetData>
    <row r="1" ht="44" customHeight="1">
      <c r="A1" s="39" t="inlineStr">
        <is>
          <t>SEO TRAFFIC VALUE — RESULTS</t>
        </is>
      </c>
      <c r="B1" s="2" t="n"/>
      <c r="C1" s="2" t="n"/>
      <c r="D1" s="2" t="n"/>
      <c r="E1" s="2" t="n"/>
    </row>
    <row r="2" ht="24" customHeight="1">
      <c r="A2" s="3" t="inlineStr">
        <is>
          <t>Auto-calculated from your inputs</t>
        </is>
      </c>
      <c r="B2" s="4" t="n"/>
      <c r="C2" s="4" t="n"/>
      <c r="D2" s="4" t="n"/>
      <c r="E2" s="4" t="n"/>
    </row>
    <row r="4" ht="28" customHeight="1">
      <c r="A4" s="40" t="inlineStr">
        <is>
          <t xml:space="preserve">  TRAFFIC VALUE SUMMARY</t>
        </is>
      </c>
      <c r="B4" s="41" t="n"/>
      <c r="C4" s="41" t="n"/>
      <c r="D4" s="41" t="n"/>
      <c r="E4" s="41" t="n"/>
    </row>
    <row r="5" ht="32" customHeight="1">
      <c r="A5" s="42" t="inlineStr">
        <is>
          <t>Total Monthly Organic Traffic</t>
        </is>
      </c>
      <c r="B5" s="43">
        <f>LOGIC!B37</f>
        <v/>
      </c>
    </row>
    <row r="6" ht="32" customHeight="1">
      <c r="A6" s="42" t="inlineStr">
        <is>
          <t>Equivalent PPC Cost (Monthly)</t>
        </is>
      </c>
      <c r="B6" s="44">
        <f>LOGIC!B38</f>
        <v/>
      </c>
    </row>
    <row r="7" ht="32" customHeight="1">
      <c r="A7" s="42" t="inlineStr">
        <is>
          <t>Incl. PPC Management Fee</t>
        </is>
      </c>
      <c r="B7" s="44">
        <f>LOGIC!B39</f>
        <v/>
      </c>
    </row>
    <row r="8" ht="32" customHeight="1">
      <c r="A8" s="42" t="inlineStr">
        <is>
          <t>Monthly SEO Investment</t>
        </is>
      </c>
      <c r="B8" s="44">
        <f>LOGIC!B40</f>
        <v/>
      </c>
    </row>
    <row r="9" ht="32" customHeight="1">
      <c r="A9" s="42" t="inlineStr">
        <is>
          <t>Monthly Savings vs PPC</t>
        </is>
      </c>
      <c r="B9" s="45">
        <f>LOGIC!B41</f>
        <v/>
      </c>
    </row>
    <row r="11" ht="28" customHeight="1">
      <c r="A11" s="46" t="inlineStr">
        <is>
          <t xml:space="preserve">  ROI &amp; EFFICIENCY</t>
        </is>
      </c>
      <c r="B11" s="47" t="n"/>
      <c r="C11" s="47" t="n"/>
      <c r="D11" s="47" t="n"/>
      <c r="E11" s="47" t="n"/>
    </row>
    <row r="12" ht="32" customHeight="1">
      <c r="A12" s="42" t="inlineStr">
        <is>
          <t>SEO ROI (Monthly)</t>
        </is>
      </c>
      <c r="B12" s="48">
        <f>LOGIC!B42</f>
        <v/>
      </c>
    </row>
    <row r="13" ht="32" customHeight="1">
      <c r="A13" s="42" t="inlineStr">
        <is>
          <t>Cost Per Organic Visitor</t>
        </is>
      </c>
      <c r="B13" s="49">
        <f>LOGIC!B43</f>
        <v/>
      </c>
    </row>
    <row r="14" ht="32" customHeight="1">
      <c r="A14" s="42" t="inlineStr">
        <is>
          <t>Avg Value Per Page</t>
        </is>
      </c>
      <c r="B14" s="44">
        <f>LOGIC!B46</f>
        <v/>
      </c>
    </row>
    <row r="15" ht="32" customHeight="1">
      <c r="A15" s="42" t="inlineStr">
        <is>
          <t>Active Pages</t>
        </is>
      </c>
      <c r="B15" s="43">
        <f>LOGIC!B50</f>
        <v/>
      </c>
    </row>
    <row r="17" ht="28" customHeight="1">
      <c r="A17" s="14" t="inlineStr">
        <is>
          <t xml:space="preserve">  REVENUE IMPACT</t>
        </is>
      </c>
      <c r="B17" s="15" t="n"/>
      <c r="C17" s="15" t="n"/>
      <c r="D17" s="15" t="n"/>
      <c r="E17" s="15" t="n"/>
    </row>
    <row r="18" ht="32" customHeight="1">
      <c r="A18" s="42" t="inlineStr">
        <is>
          <t>Total Monthly Conversions</t>
        </is>
      </c>
      <c r="B18" s="43">
        <f>LOGIC!B44</f>
        <v/>
      </c>
    </row>
    <row r="19" ht="32" customHeight="1">
      <c r="A19" s="42" t="inlineStr">
        <is>
          <t>Monthly Revenue from SEO</t>
        </is>
      </c>
      <c r="B19" s="44">
        <f>LOGIC!B45</f>
        <v/>
      </c>
    </row>
    <row r="20" ht="32" customHeight="1">
      <c r="A20" s="42" t="inlineStr">
        <is>
          <t>Annual SEO Value</t>
        </is>
      </c>
      <c r="B20" s="44">
        <f>LOGIC!B47</f>
        <v/>
      </c>
    </row>
    <row r="21" ht="32" customHeight="1">
      <c r="A21" s="42" t="inlineStr">
        <is>
          <t>Annual SEO Cost</t>
        </is>
      </c>
      <c r="B21" s="44">
        <f>LOGIC!B48</f>
        <v/>
      </c>
    </row>
    <row r="22" ht="32" customHeight="1">
      <c r="A22" s="42" t="inlineStr">
        <is>
          <t>Lifetime ROI</t>
        </is>
      </c>
      <c r="B22" s="48">
        <f>LOGIC!B49</f>
        <v/>
      </c>
    </row>
    <row r="24" ht="28" customHeight="1">
      <c r="A24" s="7" t="inlineStr">
        <is>
          <t xml:space="preserve">  TOP PERFORMER</t>
        </is>
      </c>
      <c r="B24" s="8" t="n"/>
      <c r="C24" s="8" t="n"/>
      <c r="D24" s="8" t="n"/>
      <c r="E24" s="8" t="n"/>
    </row>
    <row r="25" ht="32" customHeight="1">
      <c r="A25" s="42" t="inlineStr">
        <is>
          <t>Highest Value Page</t>
        </is>
      </c>
      <c r="B25" s="50">
        <f>LOGIC!B51</f>
        <v/>
      </c>
    </row>
    <row r="26" ht="32" customHeight="1">
      <c r="A26" s="42" t="inlineStr">
        <is>
          <t>Its Monthly Value</t>
        </is>
      </c>
      <c r="B26" s="44">
        <f>LOGIC!B52</f>
        <v/>
      </c>
    </row>
    <row r="28" ht="28" customHeight="1">
      <c r="A28" s="32" t="inlineStr">
        <is>
          <t xml:space="preserve">  PAGE-BY-PAGE BREAKDOWN</t>
        </is>
      </c>
      <c r="B28" s="33" t="n"/>
      <c r="C28" s="33" t="n"/>
      <c r="D28" s="33" t="n"/>
      <c r="E28" s="33" t="n"/>
    </row>
    <row r="29" ht="32" customHeight="1">
      <c r="A29" s="16" t="inlineStr">
        <is>
          <t>Page</t>
        </is>
      </c>
      <c r="B29" s="16" t="inlineStr">
        <is>
          <t>Traffic Value</t>
        </is>
      </c>
      <c r="C29" s="16" t="inlineStr">
        <is>
          <t>Conversions</t>
        </is>
      </c>
      <c r="D29" s="16" t="inlineStr">
        <is>
          <t>Revenue</t>
        </is>
      </c>
      <c r="E29" s="16" t="inlineStr">
        <is>
          <t>Rank Score</t>
        </is>
      </c>
    </row>
    <row r="30">
      <c r="A30" s="51">
        <f>LOGIC!B4</f>
        <v/>
      </c>
      <c r="B30" s="52">
        <f>LOGIC!C4</f>
        <v/>
      </c>
      <c r="C30" s="53">
        <f>LOGIC!D4</f>
        <v/>
      </c>
      <c r="D30" s="54">
        <f>LOGIC!E4</f>
        <v/>
      </c>
      <c r="E30" s="55">
        <f>LOGIC!H4</f>
        <v/>
      </c>
    </row>
    <row r="31">
      <c r="A31" s="51">
        <f>LOGIC!B5</f>
        <v/>
      </c>
      <c r="B31" s="52">
        <f>LOGIC!C5</f>
        <v/>
      </c>
      <c r="C31" s="53">
        <f>LOGIC!D5</f>
        <v/>
      </c>
      <c r="D31" s="54">
        <f>LOGIC!E5</f>
        <v/>
      </c>
      <c r="E31" s="55">
        <f>LOGIC!H5</f>
        <v/>
      </c>
    </row>
    <row r="32">
      <c r="A32" s="51">
        <f>LOGIC!B6</f>
        <v/>
      </c>
      <c r="B32" s="52">
        <f>LOGIC!C6</f>
        <v/>
      </c>
      <c r="C32" s="53">
        <f>LOGIC!D6</f>
        <v/>
      </c>
      <c r="D32" s="54">
        <f>LOGIC!E6</f>
        <v/>
      </c>
      <c r="E32" s="55">
        <f>LOGIC!H6</f>
        <v/>
      </c>
    </row>
    <row r="33">
      <c r="A33" s="51">
        <f>LOGIC!B7</f>
        <v/>
      </c>
      <c r="B33" s="52">
        <f>LOGIC!C7</f>
        <v/>
      </c>
      <c r="C33" s="53">
        <f>LOGIC!D7</f>
        <v/>
      </c>
      <c r="D33" s="54">
        <f>LOGIC!E7</f>
        <v/>
      </c>
      <c r="E33" s="55">
        <f>LOGIC!H7</f>
        <v/>
      </c>
    </row>
    <row r="34">
      <c r="A34" s="51">
        <f>LOGIC!B8</f>
        <v/>
      </c>
      <c r="B34" s="52">
        <f>LOGIC!C8</f>
        <v/>
      </c>
      <c r="C34" s="53">
        <f>LOGIC!D8</f>
        <v/>
      </c>
      <c r="D34" s="54">
        <f>LOGIC!E8</f>
        <v/>
      </c>
      <c r="E34" s="55">
        <f>LOGIC!H8</f>
        <v/>
      </c>
    </row>
    <row r="35">
      <c r="A35" s="51">
        <f>LOGIC!B9</f>
        <v/>
      </c>
      <c r="B35" s="52">
        <f>LOGIC!C9</f>
        <v/>
      </c>
      <c r="C35" s="53">
        <f>LOGIC!D9</f>
        <v/>
      </c>
      <c r="D35" s="54">
        <f>LOGIC!E9</f>
        <v/>
      </c>
      <c r="E35" s="55">
        <f>LOGIC!H9</f>
        <v/>
      </c>
    </row>
    <row r="36">
      <c r="A36" s="51">
        <f>LOGIC!B10</f>
        <v/>
      </c>
      <c r="B36" s="52">
        <f>LOGIC!C10</f>
        <v/>
      </c>
      <c r="C36" s="53">
        <f>LOGIC!D10</f>
        <v/>
      </c>
      <c r="D36" s="54">
        <f>LOGIC!E10</f>
        <v/>
      </c>
      <c r="E36" s="55">
        <f>LOGIC!H10</f>
        <v/>
      </c>
    </row>
    <row r="37">
      <c r="A37" s="51">
        <f>LOGIC!B11</f>
        <v/>
      </c>
      <c r="B37" s="52">
        <f>LOGIC!C11</f>
        <v/>
      </c>
      <c r="C37" s="53">
        <f>LOGIC!D11</f>
        <v/>
      </c>
      <c r="D37" s="54">
        <f>LOGIC!E11</f>
        <v/>
      </c>
      <c r="E37" s="55">
        <f>LOGIC!H11</f>
        <v/>
      </c>
    </row>
    <row r="38">
      <c r="A38" s="51">
        <f>LOGIC!B12</f>
        <v/>
      </c>
      <c r="B38" s="52">
        <f>LOGIC!C12</f>
        <v/>
      </c>
      <c r="C38" s="53">
        <f>LOGIC!D12</f>
        <v/>
      </c>
      <c r="D38" s="54">
        <f>LOGIC!E12</f>
        <v/>
      </c>
      <c r="E38" s="55">
        <f>LOGIC!H12</f>
        <v/>
      </c>
    </row>
    <row r="39">
      <c r="A39" s="51">
        <f>LOGIC!B13</f>
        <v/>
      </c>
      <c r="B39" s="52">
        <f>LOGIC!C13</f>
        <v/>
      </c>
      <c r="C39" s="53">
        <f>LOGIC!D13</f>
        <v/>
      </c>
      <c r="D39" s="54">
        <f>LOGIC!E13</f>
        <v/>
      </c>
      <c r="E39" s="55">
        <f>LOGIC!H13</f>
        <v/>
      </c>
    </row>
    <row r="40">
      <c r="A40" s="51">
        <f>LOGIC!B14</f>
        <v/>
      </c>
      <c r="B40" s="52">
        <f>LOGIC!C14</f>
        <v/>
      </c>
      <c r="C40" s="53">
        <f>LOGIC!D14</f>
        <v/>
      </c>
      <c r="D40" s="54">
        <f>LOGIC!E14</f>
        <v/>
      </c>
      <c r="E40" s="55">
        <f>LOGIC!H14</f>
        <v/>
      </c>
    </row>
    <row r="41">
      <c r="A41" s="51">
        <f>LOGIC!B15</f>
        <v/>
      </c>
      <c r="B41" s="52">
        <f>LOGIC!C15</f>
        <v/>
      </c>
      <c r="C41" s="53">
        <f>LOGIC!D15</f>
        <v/>
      </c>
      <c r="D41" s="54">
        <f>LOGIC!E15</f>
        <v/>
      </c>
      <c r="E41" s="55">
        <f>LOGIC!H15</f>
        <v/>
      </c>
    </row>
    <row r="42">
      <c r="A42" s="51">
        <f>LOGIC!B16</f>
        <v/>
      </c>
      <c r="B42" s="52">
        <f>LOGIC!C16</f>
        <v/>
      </c>
      <c r="C42" s="53">
        <f>LOGIC!D16</f>
        <v/>
      </c>
      <c r="D42" s="54">
        <f>LOGIC!E16</f>
        <v/>
      </c>
      <c r="E42" s="55">
        <f>LOGIC!H16</f>
        <v/>
      </c>
    </row>
    <row r="43">
      <c r="A43" s="51">
        <f>LOGIC!B17</f>
        <v/>
      </c>
      <c r="B43" s="52">
        <f>LOGIC!C17</f>
        <v/>
      </c>
      <c r="C43" s="53">
        <f>LOGIC!D17</f>
        <v/>
      </c>
      <c r="D43" s="54">
        <f>LOGIC!E17</f>
        <v/>
      </c>
      <c r="E43" s="55">
        <f>LOGIC!H17</f>
        <v/>
      </c>
    </row>
    <row r="44">
      <c r="A44" s="51">
        <f>LOGIC!B18</f>
        <v/>
      </c>
      <c r="B44" s="52">
        <f>LOGIC!C18</f>
        <v/>
      </c>
      <c r="C44" s="53">
        <f>LOGIC!D18</f>
        <v/>
      </c>
      <c r="D44" s="54">
        <f>LOGIC!E18</f>
        <v/>
      </c>
      <c r="E44" s="55">
        <f>LOGIC!H18</f>
        <v/>
      </c>
    </row>
    <row r="45">
      <c r="A45" s="51">
        <f>LOGIC!B19</f>
        <v/>
      </c>
      <c r="B45" s="52">
        <f>LOGIC!C19</f>
        <v/>
      </c>
      <c r="C45" s="53">
        <f>LOGIC!D19</f>
        <v/>
      </c>
      <c r="D45" s="54">
        <f>LOGIC!E19</f>
        <v/>
      </c>
      <c r="E45" s="55">
        <f>LOGIC!H19</f>
        <v/>
      </c>
    </row>
    <row r="46">
      <c r="A46" s="51">
        <f>LOGIC!B20</f>
        <v/>
      </c>
      <c r="B46" s="52">
        <f>LOGIC!C20</f>
        <v/>
      </c>
      <c r="C46" s="53">
        <f>LOGIC!D20</f>
        <v/>
      </c>
      <c r="D46" s="54">
        <f>LOGIC!E20</f>
        <v/>
      </c>
      <c r="E46" s="55">
        <f>LOGIC!H20</f>
        <v/>
      </c>
    </row>
    <row r="47">
      <c r="A47" s="51">
        <f>LOGIC!B21</f>
        <v/>
      </c>
      <c r="B47" s="52">
        <f>LOGIC!C21</f>
        <v/>
      </c>
      <c r="C47" s="53">
        <f>LOGIC!D21</f>
        <v/>
      </c>
      <c r="D47" s="54">
        <f>LOGIC!E21</f>
        <v/>
      </c>
      <c r="E47" s="55">
        <f>LOGIC!H21</f>
        <v/>
      </c>
    </row>
    <row r="48">
      <c r="A48" s="51">
        <f>LOGIC!B22</f>
        <v/>
      </c>
      <c r="B48" s="52">
        <f>LOGIC!C22</f>
        <v/>
      </c>
      <c r="C48" s="53">
        <f>LOGIC!D22</f>
        <v/>
      </c>
      <c r="D48" s="54">
        <f>LOGIC!E22</f>
        <v/>
      </c>
      <c r="E48" s="55">
        <f>LOGIC!H22</f>
        <v/>
      </c>
    </row>
    <row r="49">
      <c r="A49" s="51">
        <f>LOGIC!B23</f>
        <v/>
      </c>
      <c r="B49" s="52">
        <f>LOGIC!C23</f>
        <v/>
      </c>
      <c r="C49" s="53">
        <f>LOGIC!D23</f>
        <v/>
      </c>
      <c r="D49" s="54">
        <f>LOGIC!E23</f>
        <v/>
      </c>
      <c r="E49" s="55">
        <f>LOGIC!H23</f>
        <v/>
      </c>
    </row>
    <row r="50">
      <c r="A50" s="51">
        <f>LOGIC!B24</f>
        <v/>
      </c>
      <c r="B50" s="52">
        <f>LOGIC!C24</f>
        <v/>
      </c>
      <c r="C50" s="53">
        <f>LOGIC!D24</f>
        <v/>
      </c>
      <c r="D50" s="54">
        <f>LOGIC!E24</f>
        <v/>
      </c>
      <c r="E50" s="55">
        <f>LOGIC!H24</f>
        <v/>
      </c>
    </row>
    <row r="51">
      <c r="A51" s="51">
        <f>LOGIC!B25</f>
        <v/>
      </c>
      <c r="B51" s="52">
        <f>LOGIC!C25</f>
        <v/>
      </c>
      <c r="C51" s="53">
        <f>LOGIC!D25</f>
        <v/>
      </c>
      <c r="D51" s="54">
        <f>LOGIC!E25</f>
        <v/>
      </c>
      <c r="E51" s="55">
        <f>LOGIC!H25</f>
        <v/>
      </c>
    </row>
    <row r="52">
      <c r="A52" s="51">
        <f>LOGIC!B26</f>
        <v/>
      </c>
      <c r="B52" s="52">
        <f>LOGIC!C26</f>
        <v/>
      </c>
      <c r="C52" s="53">
        <f>LOGIC!D26</f>
        <v/>
      </c>
      <c r="D52" s="54">
        <f>LOGIC!E26</f>
        <v/>
      </c>
      <c r="E52" s="55">
        <f>LOGIC!H26</f>
        <v/>
      </c>
    </row>
    <row r="53">
      <c r="A53" s="51">
        <f>LOGIC!B27</f>
        <v/>
      </c>
      <c r="B53" s="52">
        <f>LOGIC!C27</f>
        <v/>
      </c>
      <c r="C53" s="53">
        <f>LOGIC!D27</f>
        <v/>
      </c>
      <c r="D53" s="54">
        <f>LOGIC!E27</f>
        <v/>
      </c>
      <c r="E53" s="55">
        <f>LOGIC!H27</f>
        <v/>
      </c>
    </row>
    <row r="54">
      <c r="A54" s="51">
        <f>LOGIC!B28</f>
        <v/>
      </c>
      <c r="B54" s="52">
        <f>LOGIC!C28</f>
        <v/>
      </c>
      <c r="C54" s="53">
        <f>LOGIC!D28</f>
        <v/>
      </c>
      <c r="D54" s="54">
        <f>LOGIC!E28</f>
        <v/>
      </c>
      <c r="E54" s="55">
        <f>LOGIC!H28</f>
        <v/>
      </c>
    </row>
    <row r="55">
      <c r="A55" s="51">
        <f>LOGIC!B29</f>
        <v/>
      </c>
      <c r="B55" s="52">
        <f>LOGIC!C29</f>
        <v/>
      </c>
      <c r="C55" s="53">
        <f>LOGIC!D29</f>
        <v/>
      </c>
      <c r="D55" s="54">
        <f>LOGIC!E29</f>
        <v/>
      </c>
      <c r="E55" s="55">
        <f>LOGIC!H29</f>
        <v/>
      </c>
    </row>
    <row r="56">
      <c r="A56" s="51">
        <f>LOGIC!B30</f>
        <v/>
      </c>
      <c r="B56" s="52">
        <f>LOGIC!C30</f>
        <v/>
      </c>
      <c r="C56" s="53">
        <f>LOGIC!D30</f>
        <v/>
      </c>
      <c r="D56" s="54">
        <f>LOGIC!E30</f>
        <v/>
      </c>
      <c r="E56" s="55">
        <f>LOGIC!H30</f>
        <v/>
      </c>
    </row>
    <row r="57">
      <c r="A57" s="51">
        <f>LOGIC!B31</f>
        <v/>
      </c>
      <c r="B57" s="52">
        <f>LOGIC!C31</f>
        <v/>
      </c>
      <c r="C57" s="53">
        <f>LOGIC!D31</f>
        <v/>
      </c>
      <c r="D57" s="54">
        <f>LOGIC!E31</f>
        <v/>
      </c>
      <c r="E57" s="55">
        <f>LOGIC!H31</f>
        <v/>
      </c>
    </row>
    <row r="58">
      <c r="A58" s="51">
        <f>LOGIC!B32</f>
        <v/>
      </c>
      <c r="B58" s="52">
        <f>LOGIC!C32</f>
        <v/>
      </c>
      <c r="C58" s="53">
        <f>LOGIC!D32</f>
        <v/>
      </c>
      <c r="D58" s="54">
        <f>LOGIC!E32</f>
        <v/>
      </c>
      <c r="E58" s="55">
        <f>LOGIC!H32</f>
        <v/>
      </c>
    </row>
    <row r="59">
      <c r="A59" s="51">
        <f>LOGIC!B33</f>
        <v/>
      </c>
      <c r="B59" s="52">
        <f>LOGIC!C33</f>
        <v/>
      </c>
      <c r="C59" s="53">
        <f>LOGIC!D33</f>
        <v/>
      </c>
      <c r="D59" s="54">
        <f>LOGIC!E33</f>
        <v/>
      </c>
      <c r="E59" s="55">
        <f>LOGIC!H33</f>
        <v/>
      </c>
    </row>
    <row r="61" ht="24" customHeight="1">
      <c r="A61" s="56" t="inlineStr">
        <is>
          <t>RangeLead.com  |  Premium B2B Lead Data  |  Free Download — rangelead.com/free-tools</t>
        </is>
      </c>
    </row>
  </sheetData>
  <mergeCells count="8">
    <mergeCell ref="A4:E4"/>
    <mergeCell ref="A24:E24"/>
    <mergeCell ref="A2:E2"/>
    <mergeCell ref="A28:E28"/>
    <mergeCell ref="A11:E11"/>
    <mergeCell ref="A1:E1"/>
    <mergeCell ref="A61:E61"/>
    <mergeCell ref="A17:E17"/>
  </mergeCells>
  <conditionalFormatting sqref="B30:B59">
    <cfRule type="dataBar" priority="1">
      <dataBar showValue="1">
        <cfvo type="min"/>
        <cfvo type="max"/>
        <color rgb="000891B2"/>
      </dataBar>
    </cfRule>
  </conditionalFormatting>
  <conditionalFormatting sqref="E30:E59">
    <cfRule type="cellIs" priority="2" operator="greaterThanOrEqual" dxfId="0">
      <formula>60</formula>
    </cfRule>
    <cfRule type="cellIs" priority="3" operator="between" dxfId="1">
      <formula>30</formula>
      <formula>59.999</formula>
    </cfRule>
    <cfRule type="cellIs" priority="4" operator="lessThan" dxfId="2">
      <formula>30</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2026-02-10T15:45:41Z</dcterms:created>
  <dcterms:modified xmlns:dcterms="http://purl.org/dc/terms/" xmlns:xsi="http://www.w3.org/2001/XMLSchema-instance" xsi:type="dcterms:W3CDTF">2026-02-10T15:45:41Z</dcterms:modified>
</cp:coreProperties>
</file>