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"/>
    <numFmt numFmtId="165" formatCode="&quot;$&quot;#,##0"/>
    <numFmt numFmtId="166" formatCode="&quot;$&quot;#,##0.00"/>
    <numFmt numFmtId="167" formatCode="0.0%"/>
    <numFmt numFmtId="168" formatCode="0.00x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6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E8F4FD"/>
        <bgColor rgb="00E8F4F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8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2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167" fontId="7" fillId="8" borderId="1" applyAlignment="1" pivotButton="0" quotePrefix="0" xfId="0">
      <alignment horizontal="center" vertical="center"/>
    </xf>
    <xf numFmtId="9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168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168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5" fontId="10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7" fontId="7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0" fontId="11" fillId="2" borderId="0" applyAlignment="1" pivotButton="0" quotePrefix="0" xfId="0">
      <alignment horizontal="center" vertical="center"/>
    </xf>
    <xf numFmtId="0" fontId="6" fillId="13" borderId="1" applyAlignment="1" pivotButton="0" quotePrefix="0" xfId="0">
      <alignment horizontal="left" vertical="center"/>
    </xf>
    <xf numFmtId="165" fontId="12" fillId="14" borderId="1" applyAlignment="1" pivotButton="0" quotePrefix="0" xfId="0">
      <alignment horizontal="center" vertical="center"/>
    </xf>
    <xf numFmtId="168" fontId="12" fillId="14" borderId="1" applyAlignment="1" pivotButton="0" quotePrefix="0" xfId="0">
      <alignment horizontal="center" vertical="center"/>
    </xf>
    <xf numFmtId="3" fontId="12" fillId="14" borderId="1" applyAlignment="1" pivotButton="0" quotePrefix="0" xfId="0">
      <alignment horizontal="center" vertical="center"/>
    </xf>
    <xf numFmtId="0" fontId="12" fillId="14" borderId="1" applyAlignment="1" pivotButton="0" quotePrefix="0" xfId="0">
      <alignment horizontal="center" vertical="center"/>
    </xf>
    <xf numFmtId="166" fontId="12" fillId="14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center" vertical="center"/>
    </xf>
    <xf numFmtId="168" fontId="10" fillId="14" borderId="1" applyAlignment="1" pivotButton="0" quotePrefix="0" xfId="0">
      <alignment horizontal="center" vertical="center"/>
    </xf>
    <xf numFmtId="166" fontId="7" fillId="14" borderId="1" applyAlignment="1" pivotButton="0" quotePrefix="0" xfId="0">
      <alignment horizontal="center" vertical="center"/>
    </xf>
    <xf numFmtId="166" fontId="10" fillId="14" borderId="1" applyAlignment="1" pivotButton="0" quotePrefix="0" xfId="0">
      <alignment horizontal="center" vertical="center"/>
    </xf>
    <xf numFmtId="0" fontId="10" fillId="14" borderId="1" applyAlignment="1" pivotButton="0" quotePrefix="0" xfId="0">
      <alignment horizontal="center" vertical="center"/>
    </xf>
    <xf numFmtId="165" fontId="7" fillId="14" borderId="1" applyAlignment="1" pivotButton="0" quotePrefix="0" xfId="0">
      <alignment horizontal="center" vertical="center"/>
    </xf>
    <xf numFmtId="0" fontId="7" fillId="15" borderId="1" applyAlignment="1" pivotButton="0" quotePrefix="0" xfId="0">
      <alignment horizontal="center" vertical="center"/>
    </xf>
    <xf numFmtId="168" fontId="10" fillId="15" borderId="1" applyAlignment="1" pivotButton="0" quotePrefix="0" xfId="0">
      <alignment horizontal="center" vertical="center"/>
    </xf>
    <xf numFmtId="166" fontId="7" fillId="15" borderId="1" applyAlignment="1" pivotButton="0" quotePrefix="0" xfId="0">
      <alignment horizontal="center" vertical="center"/>
    </xf>
    <xf numFmtId="166" fontId="10" fillId="15" borderId="1" applyAlignment="1" pivotButton="0" quotePrefix="0" xfId="0">
      <alignment horizontal="center" vertical="center"/>
    </xf>
    <xf numFmtId="0" fontId="10" fillId="15" borderId="1" applyAlignment="1" pivotButton="0" quotePrefix="0" xfId="0">
      <alignment horizontal="center" vertical="center"/>
    </xf>
    <xf numFmtId="165" fontId="7" fillId="1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PAID ADS PROFITABILITY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Determine whether your paid advertising campaigns are truly profitable. Calculate ROAS, profit per click, break-even CPC, and optimal daily budget for each campaign.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Campaign names</t>
        </is>
      </c>
    </row>
    <row r="9" ht="22" customHeight="1">
      <c r="A9" s="6" t="inlineStr">
        <is>
          <t xml:space="preserve">  • Daily ad spend per campaign</t>
        </is>
      </c>
    </row>
    <row r="10" ht="22" customHeight="1">
      <c r="A10" s="6" t="inlineStr">
        <is>
          <t xml:space="preserve">  • Average CPC per campaign</t>
        </is>
      </c>
    </row>
    <row r="11" ht="22" customHeight="1">
      <c r="A11" s="6" t="inlineStr">
        <is>
          <t xml:space="preserve">  • Conversion rate (click to purchase)</t>
        </is>
      </c>
    </row>
    <row r="12" ht="22" customHeight="1">
      <c r="A12" s="6" t="inlineStr">
        <is>
          <t xml:space="preserve">  • Average Order Value (AOV)</t>
        </is>
      </c>
    </row>
    <row r="13" ht="22" customHeight="1">
      <c r="A13" s="6" t="inlineStr">
        <is>
          <t xml:space="preserve">  • Product margin %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ROAS per campaign</t>
        </is>
      </c>
    </row>
    <row r="17" ht="22" customHeight="1">
      <c r="A17" s="6" t="inlineStr">
        <is>
          <t xml:space="preserve">  • Profit per click</t>
        </is>
      </c>
    </row>
    <row r="18" ht="22" customHeight="1">
      <c r="A18" s="6" t="inlineStr">
        <is>
          <t xml:space="preserve">  • Break-even CPC</t>
        </is>
      </c>
    </row>
    <row r="19" ht="22" customHeight="1">
      <c r="A19" s="6" t="inlineStr">
        <is>
          <t xml:space="preserve">  • Optimal daily budget</t>
        </is>
      </c>
    </row>
    <row r="20" ht="22" customHeight="1">
      <c r="A20" s="6" t="inlineStr">
        <is>
          <t xml:space="preserve">  • Profitability status</t>
        </is>
      </c>
    </row>
    <row r="21" ht="22" customHeight="1">
      <c r="A21" s="6" t="inlineStr">
        <is>
          <t xml:space="preserve">  • Monthly profit projection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Profitability Targets</t>
        </is>
      </c>
      <c r="B1" s="8" t="n"/>
      <c r="C1" s="8" t="n"/>
    </row>
    <row r="3" ht="26" customHeight="1">
      <c r="A3" s="9" t="inlineStr">
        <is>
          <t>Target ROAS</t>
        </is>
      </c>
      <c r="B3" s="10" t="n">
        <v>3</v>
      </c>
      <c r="C3" s="11" t="inlineStr">
        <is>
          <t>Minimum acceptable return on ad spend</t>
        </is>
      </c>
    </row>
    <row r="4" ht="26" customHeight="1">
      <c r="A4" s="9" t="inlineStr">
        <is>
          <t>Min Profit Margin %</t>
        </is>
      </c>
      <c r="B4" s="12" t="n">
        <v>0.15</v>
      </c>
      <c r="C4" s="11" t="inlineStr">
        <is>
          <t>Below this = not worth running</t>
        </is>
      </c>
    </row>
    <row r="5" ht="26" customHeight="1">
      <c r="A5" s="9" t="inlineStr">
        <is>
          <t>Days per Month</t>
        </is>
      </c>
      <c r="B5" s="13" t="n">
        <v>30</v>
      </c>
      <c r="C5" s="11" t="inlineStr">
        <is>
          <t>For monthly projections</t>
        </is>
      </c>
    </row>
    <row r="6" ht="26" customHeight="1">
      <c r="A6" s="9" t="inlineStr">
        <is>
          <t>Budget Safety Factor</t>
        </is>
      </c>
      <c r="B6" s="14" t="n">
        <v>0.85</v>
      </c>
      <c r="C6" s="11" t="inlineStr">
        <is>
          <t>Don't spend 100% of optimal (buffer)</t>
        </is>
      </c>
    </row>
    <row r="7" ht="26" customHeight="1">
      <c r="A7" s="9" t="inlineStr">
        <is>
          <t>Platform Fee %</t>
        </is>
      </c>
      <c r="B7" s="12" t="n">
        <v>0</v>
      </c>
      <c r="C7" s="11" t="inlineStr">
        <is>
          <t>Additional platform fees on ad spend</t>
        </is>
      </c>
    </row>
    <row r="8" ht="26" customHeight="1">
      <c r="A8" s="9" t="inlineStr">
        <is>
          <t>Max Daily Budget Cap ($)</t>
        </is>
      </c>
      <c r="B8" s="15" t="n">
        <v>5000</v>
      </c>
      <c r="C8" s="11" t="inlineStr">
        <is>
          <t>Never exceed this daily</t>
        </is>
      </c>
    </row>
    <row r="9" ht="26" customHeight="1">
      <c r="A9" s="9" t="inlineStr">
        <is>
          <t>Attribution Window (days)</t>
        </is>
      </c>
      <c r="B9" s="13" t="n">
        <v>30</v>
      </c>
      <c r="C9" s="11" t="inlineStr">
        <is>
          <t>Click-to-conversion window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1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 ht="28" customHeight="1">
      <c r="A1" s="16" t="inlineStr">
        <is>
          <t xml:space="preserve">  INPUTS — Enter your data in yellow cells</t>
        </is>
      </c>
      <c r="B1" s="17" t="n"/>
      <c r="C1" s="17" t="n"/>
      <c r="D1" s="17" t="n"/>
      <c r="E1" s="17" t="n"/>
      <c r="F1" s="17" t="n"/>
    </row>
    <row r="3" ht="32" customHeight="1">
      <c r="A3" s="18" t="inlineStr">
        <is>
          <t>Campaign Name</t>
        </is>
      </c>
      <c r="B3" s="18" t="inlineStr">
        <is>
          <t>Daily Spend</t>
        </is>
      </c>
      <c r="C3" s="18" t="inlineStr">
        <is>
          <t>Avg CPC</t>
        </is>
      </c>
      <c r="D3" s="18" t="inlineStr">
        <is>
          <t>Conv. Rate %</t>
        </is>
      </c>
      <c r="E3" s="18" t="inlineStr">
        <is>
          <t>AOV ($)</t>
        </is>
      </c>
      <c r="F3" s="18" t="inlineStr">
        <is>
          <t>Margin %</t>
        </is>
      </c>
    </row>
    <row r="4">
      <c r="A4" s="19" t="inlineStr">
        <is>
          <t>Google - Brand</t>
        </is>
      </c>
      <c r="B4" s="20" t="n">
        <v>200</v>
      </c>
      <c r="C4" s="21" t="n">
        <v>1.5</v>
      </c>
      <c r="D4" s="22" t="n">
        <v>0.08</v>
      </c>
      <c r="E4" s="20" t="n">
        <v>120</v>
      </c>
      <c r="F4" s="23" t="n">
        <v>0.45</v>
      </c>
    </row>
    <row r="5">
      <c r="A5" s="24" t="inlineStr">
        <is>
          <t>Google - Generic</t>
        </is>
      </c>
      <c r="B5" s="25" t="n">
        <v>500</v>
      </c>
      <c r="C5" s="26" t="n">
        <v>3.2</v>
      </c>
      <c r="D5" s="27" t="n">
        <v>0.03</v>
      </c>
      <c r="E5" s="25" t="n">
        <v>95</v>
      </c>
      <c r="F5" s="28" t="n">
        <v>0.4</v>
      </c>
    </row>
    <row r="6">
      <c r="A6" s="19" t="inlineStr">
        <is>
          <t>Google - Shopping</t>
        </is>
      </c>
      <c r="B6" s="20" t="n">
        <v>350</v>
      </c>
      <c r="C6" s="21" t="n">
        <v>0.8</v>
      </c>
      <c r="D6" s="22" t="n">
        <v>0.05</v>
      </c>
      <c r="E6" s="20" t="n">
        <v>85</v>
      </c>
      <c r="F6" s="23" t="n">
        <v>0.35</v>
      </c>
    </row>
    <row r="7">
      <c r="A7" s="24" t="inlineStr">
        <is>
          <t>Facebook - Retarget</t>
        </is>
      </c>
      <c r="B7" s="25" t="n">
        <v>150</v>
      </c>
      <c r="C7" s="26" t="n">
        <v>0.6</v>
      </c>
      <c r="D7" s="27" t="n">
        <v>0.1</v>
      </c>
      <c r="E7" s="25" t="n">
        <v>110</v>
      </c>
      <c r="F7" s="28" t="n">
        <v>0.45</v>
      </c>
    </row>
    <row r="8">
      <c r="A8" s="19" t="inlineStr">
        <is>
          <t>Facebook - Prospect</t>
        </is>
      </c>
      <c r="B8" s="20" t="n">
        <v>400</v>
      </c>
      <c r="C8" s="21" t="n">
        <v>1.8</v>
      </c>
      <c r="D8" s="22" t="n">
        <v>0.02</v>
      </c>
      <c r="E8" s="20" t="n">
        <v>90</v>
      </c>
      <c r="F8" s="23" t="n">
        <v>0.4</v>
      </c>
    </row>
    <row r="9">
      <c r="A9" s="24" t="inlineStr">
        <is>
          <t>Instagram - Stories</t>
        </is>
      </c>
      <c r="B9" s="25" t="n">
        <v>250</v>
      </c>
      <c r="C9" s="26" t="n">
        <v>1.2</v>
      </c>
      <c r="D9" s="27" t="n">
        <v>0.03</v>
      </c>
      <c r="E9" s="25" t="n">
        <v>75</v>
      </c>
      <c r="F9" s="28" t="n">
        <v>0.5</v>
      </c>
    </row>
    <row r="10">
      <c r="A10" s="19" t="inlineStr">
        <is>
          <t>YouTube - Pre-roll</t>
        </is>
      </c>
      <c r="B10" s="20" t="n">
        <v>300</v>
      </c>
      <c r="C10" s="21" t="n">
        <v>0.25</v>
      </c>
      <c r="D10" s="22" t="n">
        <v>0.01</v>
      </c>
      <c r="E10" s="20" t="n">
        <v>100</v>
      </c>
      <c r="F10" s="23" t="n">
        <v>0.42</v>
      </c>
    </row>
    <row r="11">
      <c r="A11" s="24" t="inlineStr">
        <is>
          <t>LinkedIn - Sponsored</t>
        </is>
      </c>
      <c r="B11" s="25" t="n">
        <v>200</v>
      </c>
      <c r="C11" s="26" t="n">
        <v>5</v>
      </c>
      <c r="D11" s="27" t="n">
        <v>0.04</v>
      </c>
      <c r="E11" s="25" t="n">
        <v>200</v>
      </c>
      <c r="F11" s="28" t="n">
        <v>0.55</v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J37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  <col width="14" customWidth="1" min="9" max="9"/>
    <col width="14" customWidth="1" min="10" max="10"/>
  </cols>
  <sheetData>
    <row r="1" ht="28" customHeight="1">
      <c r="A1" s="29" t="inlineStr">
        <is>
          <t xml:space="preserve">  CALCULATIONS — All formulas, do NOT edit</t>
        </is>
      </c>
      <c r="B1" s="30" t="n"/>
      <c r="C1" s="30" t="n"/>
      <c r="D1" s="30" t="n"/>
      <c r="E1" s="30" t="n"/>
      <c r="F1" s="30" t="n"/>
      <c r="G1" s="30" t="n"/>
      <c r="H1" s="30" t="n"/>
      <c r="I1" s="30" t="n"/>
      <c r="J1" s="30" t="n"/>
    </row>
    <row r="3" ht="28" customHeight="1">
      <c r="A3" s="31" t="inlineStr">
        <is>
          <t xml:space="preserve">  PER-CAMPAIGN PROFITABILITY</t>
        </is>
      </c>
      <c r="B3" s="32" t="n"/>
      <c r="C3" s="32" t="n"/>
      <c r="D3" s="32" t="n"/>
      <c r="E3" s="32" t="n"/>
      <c r="F3" s="32" t="n"/>
      <c r="G3" s="32" t="n"/>
      <c r="H3" s="32" t="n"/>
      <c r="I3" s="32" t="n"/>
      <c r="J3" s="32" t="n"/>
    </row>
    <row r="4" ht="32" customHeight="1">
      <c r="A4" s="18" t="inlineStr">
        <is>
          <t>Campaign</t>
        </is>
      </c>
      <c r="B4" s="18" t="inlineStr">
        <is>
          <t>True Daily Cost</t>
        </is>
      </c>
      <c r="C4" s="18" t="inlineStr">
        <is>
          <t>Clicks/Day</t>
        </is>
      </c>
      <c r="D4" s="18" t="inlineStr">
        <is>
          <t>Conv/Day</t>
        </is>
      </c>
      <c r="E4" s="18" t="inlineStr">
        <is>
          <t>Revenue/Day</t>
        </is>
      </c>
      <c r="F4" s="18" t="inlineStr">
        <is>
          <t>Profit/Day</t>
        </is>
      </c>
      <c r="G4" s="18" t="inlineStr">
        <is>
          <t>ROAS</t>
        </is>
      </c>
      <c r="H4" s="18" t="inlineStr">
        <is>
          <t>Profit/Click</t>
        </is>
      </c>
      <c r="I4" s="18" t="inlineStr">
        <is>
          <t>Break-Even CPC</t>
        </is>
      </c>
      <c r="J4" s="18" t="inlineStr">
        <is>
          <t>Status</t>
        </is>
      </c>
    </row>
    <row r="5">
      <c r="A5" s="33">
        <f>INPUT!A4</f>
        <v/>
      </c>
      <c r="B5" s="34">
        <f>INPUT!B4*(1+CONFIG!B7)</f>
        <v/>
      </c>
      <c r="C5" s="35">
        <f>IF(INPUT!C4=0,0,INPUT!B4/INPUT!C4)</f>
        <v/>
      </c>
      <c r="D5" s="36">
        <f>C5*INPUT!D4</f>
        <v/>
      </c>
      <c r="E5" s="34">
        <f>D5*INPUT!E4</f>
        <v/>
      </c>
      <c r="F5" s="37">
        <f>E5*INPUT!F4-B5</f>
        <v/>
      </c>
      <c r="G5" s="38">
        <f>IF(INPUT!B4=0,0,E5/INPUT!B4)</f>
        <v/>
      </c>
      <c r="H5" s="34">
        <f>IF(C5=0,0,F5/C5)</f>
        <v/>
      </c>
      <c r="I5" s="37">
        <f>INPUT!E4*INPUT!D4*INPUT!F4</f>
        <v/>
      </c>
      <c r="J5" s="39">
        <f>IF(F5&lt;=0,"UNPROFITABLE",IF(G5&gt;=CONFIG!B3,"PROFITABLE","MARGINAL"))</f>
        <v/>
      </c>
    </row>
    <row r="6">
      <c r="A6" s="40">
        <f>INPUT!A5</f>
        <v/>
      </c>
      <c r="B6" s="41">
        <f>INPUT!B5*(1+CONFIG!B7)</f>
        <v/>
      </c>
      <c r="C6" s="42">
        <f>IF(INPUT!C5=0,0,INPUT!B5/INPUT!C5)</f>
        <v/>
      </c>
      <c r="D6" s="43">
        <f>C6*INPUT!D5</f>
        <v/>
      </c>
      <c r="E6" s="41">
        <f>D6*INPUT!E5</f>
        <v/>
      </c>
      <c r="F6" s="44">
        <f>E6*INPUT!F5-B6</f>
        <v/>
      </c>
      <c r="G6" s="45">
        <f>IF(INPUT!B5=0,0,E6/INPUT!B5)</f>
        <v/>
      </c>
      <c r="H6" s="41">
        <f>IF(C6=0,0,F6/C6)</f>
        <v/>
      </c>
      <c r="I6" s="44">
        <f>INPUT!E5*INPUT!D5*INPUT!F5</f>
        <v/>
      </c>
      <c r="J6" s="46">
        <f>IF(F6&lt;=0,"UNPROFITABLE",IF(G6&gt;=CONFIG!B3,"PROFITABLE","MARGINAL"))</f>
        <v/>
      </c>
    </row>
    <row r="7">
      <c r="A7" s="33">
        <f>INPUT!A6</f>
        <v/>
      </c>
      <c r="B7" s="34">
        <f>INPUT!B6*(1+CONFIG!B7)</f>
        <v/>
      </c>
      <c r="C7" s="35">
        <f>IF(INPUT!C6=0,0,INPUT!B6/INPUT!C6)</f>
        <v/>
      </c>
      <c r="D7" s="36">
        <f>C7*INPUT!D6</f>
        <v/>
      </c>
      <c r="E7" s="34">
        <f>D7*INPUT!E6</f>
        <v/>
      </c>
      <c r="F7" s="37">
        <f>E7*INPUT!F6-B7</f>
        <v/>
      </c>
      <c r="G7" s="38">
        <f>IF(INPUT!B6=0,0,E7/INPUT!B6)</f>
        <v/>
      </c>
      <c r="H7" s="34">
        <f>IF(C7=0,0,F7/C7)</f>
        <v/>
      </c>
      <c r="I7" s="37">
        <f>INPUT!E6*INPUT!D6*INPUT!F6</f>
        <v/>
      </c>
      <c r="J7" s="39">
        <f>IF(F7&lt;=0,"UNPROFITABLE",IF(G7&gt;=CONFIG!B3,"PROFITABLE","MARGINAL"))</f>
        <v/>
      </c>
    </row>
    <row r="8">
      <c r="A8" s="40">
        <f>INPUT!A7</f>
        <v/>
      </c>
      <c r="B8" s="41">
        <f>INPUT!B7*(1+CONFIG!B7)</f>
        <v/>
      </c>
      <c r="C8" s="42">
        <f>IF(INPUT!C7=0,0,INPUT!B7/INPUT!C7)</f>
        <v/>
      </c>
      <c r="D8" s="43">
        <f>C8*INPUT!D7</f>
        <v/>
      </c>
      <c r="E8" s="41">
        <f>D8*INPUT!E7</f>
        <v/>
      </c>
      <c r="F8" s="44">
        <f>E8*INPUT!F7-B8</f>
        <v/>
      </c>
      <c r="G8" s="45">
        <f>IF(INPUT!B7=0,0,E8/INPUT!B7)</f>
        <v/>
      </c>
      <c r="H8" s="41">
        <f>IF(C8=0,0,F8/C8)</f>
        <v/>
      </c>
      <c r="I8" s="44">
        <f>INPUT!E7*INPUT!D7*INPUT!F7</f>
        <v/>
      </c>
      <c r="J8" s="46">
        <f>IF(F8&lt;=0,"UNPROFITABLE",IF(G8&gt;=CONFIG!B3,"PROFITABLE","MARGINAL"))</f>
        <v/>
      </c>
    </row>
    <row r="9">
      <c r="A9" s="33">
        <f>INPUT!A8</f>
        <v/>
      </c>
      <c r="B9" s="34">
        <f>INPUT!B8*(1+CONFIG!B7)</f>
        <v/>
      </c>
      <c r="C9" s="35">
        <f>IF(INPUT!C8=0,0,INPUT!B8/INPUT!C8)</f>
        <v/>
      </c>
      <c r="D9" s="36">
        <f>C9*INPUT!D8</f>
        <v/>
      </c>
      <c r="E9" s="34">
        <f>D9*INPUT!E8</f>
        <v/>
      </c>
      <c r="F9" s="37">
        <f>E9*INPUT!F8-B9</f>
        <v/>
      </c>
      <c r="G9" s="38">
        <f>IF(INPUT!B8=0,0,E9/INPUT!B8)</f>
        <v/>
      </c>
      <c r="H9" s="34">
        <f>IF(C9=0,0,F9/C9)</f>
        <v/>
      </c>
      <c r="I9" s="37">
        <f>INPUT!E8*INPUT!D8*INPUT!F8</f>
        <v/>
      </c>
      <c r="J9" s="39">
        <f>IF(F9&lt;=0,"UNPROFITABLE",IF(G9&gt;=CONFIG!B3,"PROFITABLE","MARGINAL"))</f>
        <v/>
      </c>
    </row>
    <row r="10">
      <c r="A10" s="40">
        <f>INPUT!A9</f>
        <v/>
      </c>
      <c r="B10" s="41">
        <f>INPUT!B9*(1+CONFIG!B7)</f>
        <v/>
      </c>
      <c r="C10" s="42">
        <f>IF(INPUT!C9=0,0,INPUT!B9/INPUT!C9)</f>
        <v/>
      </c>
      <c r="D10" s="43">
        <f>C10*INPUT!D9</f>
        <v/>
      </c>
      <c r="E10" s="41">
        <f>D10*INPUT!E9</f>
        <v/>
      </c>
      <c r="F10" s="44">
        <f>E10*INPUT!F9-B10</f>
        <v/>
      </c>
      <c r="G10" s="45">
        <f>IF(INPUT!B9=0,0,E10/INPUT!B9)</f>
        <v/>
      </c>
      <c r="H10" s="41">
        <f>IF(C10=0,0,F10/C10)</f>
        <v/>
      </c>
      <c r="I10" s="44">
        <f>INPUT!E9*INPUT!D9*INPUT!F9</f>
        <v/>
      </c>
      <c r="J10" s="46">
        <f>IF(F10&lt;=0,"UNPROFITABLE",IF(G10&gt;=CONFIG!B3,"PROFITABLE","MARGINAL"))</f>
        <v/>
      </c>
    </row>
    <row r="11">
      <c r="A11" s="33">
        <f>INPUT!A10</f>
        <v/>
      </c>
      <c r="B11" s="34">
        <f>INPUT!B10*(1+CONFIG!B7)</f>
        <v/>
      </c>
      <c r="C11" s="35">
        <f>IF(INPUT!C10=0,0,INPUT!B10/INPUT!C10)</f>
        <v/>
      </c>
      <c r="D11" s="36">
        <f>C11*INPUT!D10</f>
        <v/>
      </c>
      <c r="E11" s="34">
        <f>D11*INPUT!E10</f>
        <v/>
      </c>
      <c r="F11" s="37">
        <f>E11*INPUT!F10-B11</f>
        <v/>
      </c>
      <c r="G11" s="38">
        <f>IF(INPUT!B10=0,0,E11/INPUT!B10)</f>
        <v/>
      </c>
      <c r="H11" s="34">
        <f>IF(C11=0,0,F11/C11)</f>
        <v/>
      </c>
      <c r="I11" s="37">
        <f>INPUT!E10*INPUT!D10*INPUT!F10</f>
        <v/>
      </c>
      <c r="J11" s="39">
        <f>IF(F11&lt;=0,"UNPROFITABLE",IF(G11&gt;=CONFIG!B3,"PROFITABLE","MARGINAL"))</f>
        <v/>
      </c>
    </row>
    <row r="12">
      <c r="A12" s="40">
        <f>INPUT!A11</f>
        <v/>
      </c>
      <c r="B12" s="41">
        <f>INPUT!B11*(1+CONFIG!B7)</f>
        <v/>
      </c>
      <c r="C12" s="42">
        <f>IF(INPUT!C11=0,0,INPUT!B11/INPUT!C11)</f>
        <v/>
      </c>
      <c r="D12" s="43">
        <f>C12*INPUT!D11</f>
        <v/>
      </c>
      <c r="E12" s="41">
        <f>D12*INPUT!E11</f>
        <v/>
      </c>
      <c r="F12" s="44">
        <f>E12*INPUT!F11-B12</f>
        <v/>
      </c>
      <c r="G12" s="45">
        <f>IF(INPUT!B11=0,0,E12/INPUT!B11)</f>
        <v/>
      </c>
      <c r="H12" s="41">
        <f>IF(C12=0,0,F12/C12)</f>
        <v/>
      </c>
      <c r="I12" s="44">
        <f>INPUT!E11*INPUT!D11*INPUT!F11</f>
        <v/>
      </c>
      <c r="J12" s="46">
        <f>IF(F12&lt;=0,"UNPROFITABLE",IF(G12&gt;=CONFIG!B3,"PROFITABLE","MARGINAL"))</f>
        <v/>
      </c>
    </row>
    <row r="14" ht="28" customHeight="1">
      <c r="A14" s="47" t="inlineStr">
        <is>
          <t xml:space="preserve">  OPTIMAL BUDGET &amp; PROJECTIONS</t>
        </is>
      </c>
      <c r="B14" s="48" t="n"/>
      <c r="C14" s="48" t="n"/>
      <c r="D14" s="48" t="n"/>
      <c r="E14" s="48" t="n"/>
      <c r="F14" s="48" t="n"/>
      <c r="G14" s="48" t="n"/>
      <c r="H14" s="48" t="n"/>
      <c r="I14" s="48" t="n"/>
      <c r="J14" s="48" t="n"/>
    </row>
    <row r="15" ht="32" customHeight="1">
      <c r="A15" s="18" t="inlineStr">
        <is>
          <t>Campaign</t>
        </is>
      </c>
      <c r="B15" s="18" t="inlineStr">
        <is>
          <t>Optimal Daily</t>
        </is>
      </c>
      <c r="C15" s="18" t="inlineStr">
        <is>
          <t>Safe Daily</t>
        </is>
      </c>
      <c r="D15" s="18" t="inlineStr">
        <is>
          <t>Monthly Spend</t>
        </is>
      </c>
      <c r="E15" s="18" t="inlineStr">
        <is>
          <t>Monthly Revenue</t>
        </is>
      </c>
      <c r="F15" s="18" t="inlineStr">
        <is>
          <t>Monthly Profit</t>
        </is>
      </c>
      <c r="G15" s="18" t="inlineStr">
        <is>
          <t>Profit Margin %</t>
        </is>
      </c>
      <c r="H15" s="18" t="inlineStr">
        <is>
          <t>Revenue Rank</t>
        </is>
      </c>
      <c r="I15" s="18" t="inlineStr">
        <is>
          <t>Profit Rank</t>
        </is>
      </c>
      <c r="J15" s="18" t="inlineStr">
        <is>
          <t>Action</t>
        </is>
      </c>
    </row>
    <row r="16">
      <c r="A16" s="33">
        <f>A5</f>
        <v/>
      </c>
      <c r="B16" s="49">
        <f>IF(F5&lt;=0,0,MIN(CONFIG!B8,INPUT!B4*G5/CONFIG!B3))</f>
        <v/>
      </c>
      <c r="C16" s="50">
        <f>B16*CONFIG!B6</f>
        <v/>
      </c>
      <c r="D16" s="50">
        <f>C16*CONFIG!B5</f>
        <v/>
      </c>
      <c r="E16" s="50">
        <f>IF(INPUT!C4=0,0,(C16/INPUT!C4)*INPUT!D4*INPUT!E4*CONFIG!B5)</f>
        <v/>
      </c>
      <c r="F16" s="49">
        <f>E16*INPUT!F4-D16*(1+CONFIG!B7)</f>
        <v/>
      </c>
      <c r="G16" s="51">
        <f>IF(E16=0,0,F16/E16)</f>
        <v/>
      </c>
      <c r="H16" s="35">
        <f>RANK(E16,E$16:E$23,0)</f>
        <v/>
      </c>
      <c r="I16" s="52">
        <f>RANK(F16,F$16:F$23,0)</f>
        <v/>
      </c>
      <c r="J16" s="39">
        <f>IF(J5="UNPROFITABLE","PAUSE",IF(J5="PROFITABLE","SCALE UP","OPTIMIZE"))</f>
        <v/>
      </c>
    </row>
    <row r="17">
      <c r="A17" s="40">
        <f>A6</f>
        <v/>
      </c>
      <c r="B17" s="53">
        <f>IF(F6&lt;=0,0,MIN(CONFIG!B8,INPUT!B5*G6/CONFIG!B3))</f>
        <v/>
      </c>
      <c r="C17" s="54">
        <f>B17*CONFIG!B6</f>
        <v/>
      </c>
      <c r="D17" s="54">
        <f>C17*CONFIG!B5</f>
        <v/>
      </c>
      <c r="E17" s="54">
        <f>IF(INPUT!C5=0,0,(C17/INPUT!C5)*INPUT!D5*INPUT!E5*CONFIG!B5)</f>
        <v/>
      </c>
      <c r="F17" s="53">
        <f>E17*INPUT!F5-D17*(1+CONFIG!B7)</f>
        <v/>
      </c>
      <c r="G17" s="55">
        <f>IF(E17=0,0,F17/E17)</f>
        <v/>
      </c>
      <c r="H17" s="42">
        <f>RANK(E17,E$16:E$23,0)</f>
        <v/>
      </c>
      <c r="I17" s="56">
        <f>RANK(F17,F$16:F$23,0)</f>
        <v/>
      </c>
      <c r="J17" s="46">
        <f>IF(J6="UNPROFITABLE","PAUSE",IF(J6="PROFITABLE","SCALE UP","OPTIMIZE"))</f>
        <v/>
      </c>
    </row>
    <row r="18">
      <c r="A18" s="33">
        <f>A7</f>
        <v/>
      </c>
      <c r="B18" s="49">
        <f>IF(F7&lt;=0,0,MIN(CONFIG!B8,INPUT!B6*G7/CONFIG!B3))</f>
        <v/>
      </c>
      <c r="C18" s="50">
        <f>B18*CONFIG!B6</f>
        <v/>
      </c>
      <c r="D18" s="50">
        <f>C18*CONFIG!B5</f>
        <v/>
      </c>
      <c r="E18" s="50">
        <f>IF(INPUT!C6=0,0,(C18/INPUT!C6)*INPUT!D6*INPUT!E6*CONFIG!B5)</f>
        <v/>
      </c>
      <c r="F18" s="49">
        <f>E18*INPUT!F6-D18*(1+CONFIG!B7)</f>
        <v/>
      </c>
      <c r="G18" s="51">
        <f>IF(E18=0,0,F18/E18)</f>
        <v/>
      </c>
      <c r="H18" s="35">
        <f>RANK(E18,E$16:E$23,0)</f>
        <v/>
      </c>
      <c r="I18" s="52">
        <f>RANK(F18,F$16:F$23,0)</f>
        <v/>
      </c>
      <c r="J18" s="39">
        <f>IF(J7="UNPROFITABLE","PAUSE",IF(J7="PROFITABLE","SCALE UP","OPTIMIZE"))</f>
        <v/>
      </c>
    </row>
    <row r="19">
      <c r="A19" s="40">
        <f>A8</f>
        <v/>
      </c>
      <c r="B19" s="53">
        <f>IF(F8&lt;=0,0,MIN(CONFIG!B8,INPUT!B7*G8/CONFIG!B3))</f>
        <v/>
      </c>
      <c r="C19" s="54">
        <f>B19*CONFIG!B6</f>
        <v/>
      </c>
      <c r="D19" s="54">
        <f>C19*CONFIG!B5</f>
        <v/>
      </c>
      <c r="E19" s="54">
        <f>IF(INPUT!C7=0,0,(C19/INPUT!C7)*INPUT!D7*INPUT!E7*CONFIG!B5)</f>
        <v/>
      </c>
      <c r="F19" s="53">
        <f>E19*INPUT!F7-D19*(1+CONFIG!B7)</f>
        <v/>
      </c>
      <c r="G19" s="55">
        <f>IF(E19=0,0,F19/E19)</f>
        <v/>
      </c>
      <c r="H19" s="42">
        <f>RANK(E19,E$16:E$23,0)</f>
        <v/>
      </c>
      <c r="I19" s="56">
        <f>RANK(F19,F$16:F$23,0)</f>
        <v/>
      </c>
      <c r="J19" s="46">
        <f>IF(J8="UNPROFITABLE","PAUSE",IF(J8="PROFITABLE","SCALE UP","OPTIMIZE"))</f>
        <v/>
      </c>
    </row>
    <row r="20">
      <c r="A20" s="33">
        <f>A9</f>
        <v/>
      </c>
      <c r="B20" s="49">
        <f>IF(F9&lt;=0,0,MIN(CONFIG!B8,INPUT!B8*G9/CONFIG!B3))</f>
        <v/>
      </c>
      <c r="C20" s="50">
        <f>B20*CONFIG!B6</f>
        <v/>
      </c>
      <c r="D20" s="50">
        <f>C20*CONFIG!B5</f>
        <v/>
      </c>
      <c r="E20" s="50">
        <f>IF(INPUT!C8=0,0,(C20/INPUT!C8)*INPUT!D8*INPUT!E8*CONFIG!B5)</f>
        <v/>
      </c>
      <c r="F20" s="49">
        <f>E20*INPUT!F8-D20*(1+CONFIG!B7)</f>
        <v/>
      </c>
      <c r="G20" s="51">
        <f>IF(E20=0,0,F20/E20)</f>
        <v/>
      </c>
      <c r="H20" s="35">
        <f>RANK(E20,E$16:E$23,0)</f>
        <v/>
      </c>
      <c r="I20" s="52">
        <f>RANK(F20,F$16:F$23,0)</f>
        <v/>
      </c>
      <c r="J20" s="39">
        <f>IF(J9="UNPROFITABLE","PAUSE",IF(J9="PROFITABLE","SCALE UP","OPTIMIZE"))</f>
        <v/>
      </c>
    </row>
    <row r="21">
      <c r="A21" s="40">
        <f>A10</f>
        <v/>
      </c>
      <c r="B21" s="53">
        <f>IF(F10&lt;=0,0,MIN(CONFIG!B8,INPUT!B9*G10/CONFIG!B3))</f>
        <v/>
      </c>
      <c r="C21" s="54">
        <f>B21*CONFIG!B6</f>
        <v/>
      </c>
      <c r="D21" s="54">
        <f>C21*CONFIG!B5</f>
        <v/>
      </c>
      <c r="E21" s="54">
        <f>IF(INPUT!C9=0,0,(C21/INPUT!C9)*INPUT!D9*INPUT!E9*CONFIG!B5)</f>
        <v/>
      </c>
      <c r="F21" s="53">
        <f>E21*INPUT!F9-D21*(1+CONFIG!B7)</f>
        <v/>
      </c>
      <c r="G21" s="55">
        <f>IF(E21=0,0,F21/E21)</f>
        <v/>
      </c>
      <c r="H21" s="42">
        <f>RANK(E21,E$16:E$23,0)</f>
        <v/>
      </c>
      <c r="I21" s="56">
        <f>RANK(F21,F$16:F$23,0)</f>
        <v/>
      </c>
      <c r="J21" s="46">
        <f>IF(J10="UNPROFITABLE","PAUSE",IF(J10="PROFITABLE","SCALE UP","OPTIMIZE"))</f>
        <v/>
      </c>
    </row>
    <row r="22">
      <c r="A22" s="33">
        <f>A11</f>
        <v/>
      </c>
      <c r="B22" s="49">
        <f>IF(F11&lt;=0,0,MIN(CONFIG!B8,INPUT!B10*G11/CONFIG!B3))</f>
        <v/>
      </c>
      <c r="C22" s="50">
        <f>B22*CONFIG!B6</f>
        <v/>
      </c>
      <c r="D22" s="50">
        <f>C22*CONFIG!B5</f>
        <v/>
      </c>
      <c r="E22" s="50">
        <f>IF(INPUT!C10=0,0,(C22/INPUT!C10)*INPUT!D10*INPUT!E10*CONFIG!B5)</f>
        <v/>
      </c>
      <c r="F22" s="49">
        <f>E22*INPUT!F10-D22*(1+CONFIG!B7)</f>
        <v/>
      </c>
      <c r="G22" s="51">
        <f>IF(E22=0,0,F22/E22)</f>
        <v/>
      </c>
      <c r="H22" s="35">
        <f>RANK(E22,E$16:E$23,0)</f>
        <v/>
      </c>
      <c r="I22" s="52">
        <f>RANK(F22,F$16:F$23,0)</f>
        <v/>
      </c>
      <c r="J22" s="39">
        <f>IF(J11="UNPROFITABLE","PAUSE",IF(J11="PROFITABLE","SCALE UP","OPTIMIZE"))</f>
        <v/>
      </c>
    </row>
    <row r="23">
      <c r="A23" s="40">
        <f>A12</f>
        <v/>
      </c>
      <c r="B23" s="53">
        <f>IF(F12&lt;=0,0,MIN(CONFIG!B8,INPUT!B11*G12/CONFIG!B3))</f>
        <v/>
      </c>
      <c r="C23" s="54">
        <f>B23*CONFIG!B6</f>
        <v/>
      </c>
      <c r="D23" s="54">
        <f>C23*CONFIG!B5</f>
        <v/>
      </c>
      <c r="E23" s="54">
        <f>IF(INPUT!C11=0,0,(C23/INPUT!C11)*INPUT!D11*INPUT!E11*CONFIG!B5)</f>
        <v/>
      </c>
      <c r="F23" s="53">
        <f>E23*INPUT!F11-D23*(1+CONFIG!B7)</f>
        <v/>
      </c>
      <c r="G23" s="55">
        <f>IF(E23=0,0,F23/E23)</f>
        <v/>
      </c>
      <c r="H23" s="42">
        <f>RANK(E23,E$16:E$23,0)</f>
        <v/>
      </c>
      <c r="I23" s="56">
        <f>RANK(F23,F$16:F$23,0)</f>
        <v/>
      </c>
      <c r="J23" s="46">
        <f>IF(J12="UNPROFITABLE","PAUSE",IF(J12="PROFITABLE","SCALE UP","OPTIMIZE"))</f>
        <v/>
      </c>
    </row>
    <row r="25" ht="28" customHeight="1">
      <c r="A25" s="57" t="inlineStr">
        <is>
          <t xml:space="preserve">  PORTFOLIO SUMMARY</t>
        </is>
      </c>
      <c r="B25" s="58" t="n"/>
      <c r="C25" s="58" t="n"/>
      <c r="D25" s="58" t="n"/>
      <c r="E25" s="58" t="n"/>
      <c r="F25" s="58" t="n"/>
      <c r="G25" s="58" t="n"/>
      <c r="H25" s="58" t="n"/>
      <c r="I25" s="58" t="n"/>
      <c r="J25" s="58" t="n"/>
    </row>
    <row r="26" ht="28" customHeight="1">
      <c r="A26" s="59" t="inlineStr">
        <is>
          <t>Current Daily Spend</t>
        </is>
      </c>
      <c r="B26" s="49">
        <f>SUM(INPUT!B4:B11)</f>
        <v/>
      </c>
    </row>
    <row r="27" ht="28" customHeight="1">
      <c r="A27" s="59" t="inlineStr">
        <is>
          <t>Current Daily Revenue</t>
        </is>
      </c>
      <c r="B27" s="49">
        <f>SUM(E5:E12)</f>
        <v/>
      </c>
    </row>
    <row r="28" ht="28" customHeight="1">
      <c r="A28" s="59" t="inlineStr">
        <is>
          <t>Current Daily Profit</t>
        </is>
      </c>
      <c r="B28" s="49">
        <f>SUM(F5:F12)</f>
        <v/>
      </c>
    </row>
    <row r="29" ht="28" customHeight="1">
      <c r="A29" s="59" t="inlineStr">
        <is>
          <t>Blended ROAS</t>
        </is>
      </c>
      <c r="B29" s="38">
        <f>IF(B26=0,0,B27/B26)</f>
        <v/>
      </c>
    </row>
    <row r="30" ht="28" customHeight="1">
      <c r="A30" s="59" t="inlineStr">
        <is>
          <t>Optimal Monthly Spend</t>
        </is>
      </c>
      <c r="B30" s="49">
        <f>SUM(D16:D23)</f>
        <v/>
      </c>
    </row>
    <row r="31" ht="28" customHeight="1">
      <c r="A31" s="59" t="inlineStr">
        <is>
          <t>Projected Monthly Revenue</t>
        </is>
      </c>
      <c r="B31" s="49">
        <f>SUM(E16:E23)</f>
        <v/>
      </c>
    </row>
    <row r="32" ht="28" customHeight="1">
      <c r="A32" s="59" t="inlineStr">
        <is>
          <t>Projected Monthly Profit</t>
        </is>
      </c>
      <c r="B32" s="49">
        <f>SUM(F16:F23)</f>
        <v/>
      </c>
    </row>
    <row r="33" ht="28" customHeight="1">
      <c r="A33" s="59" t="inlineStr">
        <is>
          <t>Profitable Campaigns</t>
        </is>
      </c>
      <c r="B33" s="52">
        <f>COUNTIF(J5:J12,"PROFITABLE")</f>
        <v/>
      </c>
    </row>
    <row r="34" ht="28" customHeight="1">
      <c r="A34" s="59" t="inlineStr">
        <is>
          <t>Unprofitable Campaigns</t>
        </is>
      </c>
      <c r="B34" s="52">
        <f>COUNTIF(J5:J12,"UNPROFITABLE")</f>
        <v/>
      </c>
    </row>
    <row r="35" ht="28" customHeight="1">
      <c r="A35" s="59" t="inlineStr">
        <is>
          <t>Best ROAS Campaign</t>
        </is>
      </c>
      <c r="B35" s="39">
        <f>INDEX(A5:A12,MATCH(MAX(G5:G12),G5:G12,0))</f>
        <v/>
      </c>
    </row>
    <row r="36" ht="28" customHeight="1">
      <c r="A36" s="59" t="inlineStr">
        <is>
          <t>Avg Break-Even CPC</t>
        </is>
      </c>
      <c r="B36" s="37">
        <f>IFERROR(AVERAGE(I5:I12),0)</f>
        <v/>
      </c>
    </row>
    <row r="37" ht="28" customHeight="1">
      <c r="A37" s="59" t="inlineStr">
        <is>
          <t>Avg Profit/Click</t>
        </is>
      </c>
      <c r="B37" s="37">
        <f>IFERROR(AVERAGE(H5:H12),0)</f>
        <v/>
      </c>
    </row>
  </sheetData>
  <mergeCells count="4">
    <mergeCell ref="A25:J25"/>
    <mergeCell ref="A1:J1"/>
    <mergeCell ref="A14:J14"/>
    <mergeCell ref="A3:J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H2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 ht="44" customHeight="1">
      <c r="A1" s="60" t="inlineStr">
        <is>
          <t>PAID ADS PROFITABILITY — RESULTS</t>
        </is>
      </c>
      <c r="B1" s="2" t="n"/>
      <c r="C1" s="2" t="n"/>
      <c r="D1" s="2" t="n"/>
      <c r="E1" s="2" t="n"/>
      <c r="F1" s="2" t="n"/>
      <c r="G1" s="2" t="n"/>
      <c r="H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  <c r="G2" s="4" t="n"/>
      <c r="H2" s="4" t="n"/>
    </row>
    <row r="4" ht="28" customHeight="1">
      <c r="A4" s="31" t="inlineStr">
        <is>
          <t xml:space="preserve">  PORTFOLIO OVERVIEW</t>
        </is>
      </c>
      <c r="B4" s="32" t="n"/>
      <c r="C4" s="32" t="n"/>
      <c r="D4" s="32" t="n"/>
      <c r="E4" s="32" t="n"/>
      <c r="F4" s="32" t="n"/>
      <c r="G4" s="32" t="n"/>
      <c r="H4" s="32" t="n"/>
    </row>
    <row r="5" ht="32" customHeight="1">
      <c r="A5" s="61" t="inlineStr">
        <is>
          <t>Daily Ad Spend</t>
        </is>
      </c>
      <c r="B5" s="62">
        <f>LOGIC!B26</f>
        <v/>
      </c>
      <c r="D5" s="61" t="inlineStr">
        <is>
          <t>Daily Revenue</t>
        </is>
      </c>
      <c r="E5" s="62">
        <f>LOGIC!B27</f>
        <v/>
      </c>
    </row>
    <row r="6" ht="32" customHeight="1">
      <c r="A6" s="61" t="inlineStr">
        <is>
          <t>Daily Profit</t>
        </is>
      </c>
      <c r="B6" s="62">
        <f>LOGIC!B28</f>
        <v/>
      </c>
      <c r="D6" s="61" t="inlineStr">
        <is>
          <t>Blended ROAS</t>
        </is>
      </c>
      <c r="E6" s="63">
        <f>LOGIC!B29</f>
        <v/>
      </c>
    </row>
    <row r="7" ht="32" customHeight="1">
      <c r="A7" s="61" t="inlineStr">
        <is>
          <t>Projected Mo. Profit</t>
        </is>
      </c>
      <c r="B7" s="62">
        <f>LOGIC!B32</f>
        <v/>
      </c>
      <c r="D7" s="61" t="inlineStr">
        <is>
          <t>Profitable Campaigns</t>
        </is>
      </c>
      <c r="E7" s="64">
        <f>LOGIC!B33</f>
        <v/>
      </c>
    </row>
    <row r="8" ht="32" customHeight="1">
      <c r="A8" s="61" t="inlineStr">
        <is>
          <t>Best ROAS Campaign</t>
        </is>
      </c>
      <c r="B8" s="65">
        <f>LOGIC!B35</f>
        <v/>
      </c>
      <c r="D8" s="61" t="inlineStr">
        <is>
          <t>Avg Break-Even CPC</t>
        </is>
      </c>
      <c r="E8" s="66">
        <f>LOGIC!B36</f>
        <v/>
      </c>
    </row>
    <row r="10" ht="28" customHeight="1">
      <c r="A10" s="57" t="inlineStr">
        <is>
          <t xml:space="preserve">  CAMPAIGN PROFITABILITY DETAIL</t>
        </is>
      </c>
      <c r="B10" s="58" t="n"/>
      <c r="C10" s="58" t="n"/>
      <c r="D10" s="58" t="n"/>
      <c r="E10" s="58" t="n"/>
      <c r="F10" s="58" t="n"/>
      <c r="G10" s="58" t="n"/>
      <c r="H10" s="58" t="n"/>
    </row>
    <row r="11" ht="32" customHeight="1">
      <c r="A11" s="18" t="inlineStr">
        <is>
          <t>Campaign</t>
        </is>
      </c>
      <c r="B11" s="18" t="inlineStr">
        <is>
          <t>ROAS</t>
        </is>
      </c>
      <c r="C11" s="18" t="inlineStr">
        <is>
          <t>Profit/Click</t>
        </is>
      </c>
      <c r="D11" s="18" t="inlineStr">
        <is>
          <t>BE CPC</t>
        </is>
      </c>
      <c r="E11" s="18" t="inlineStr">
        <is>
          <t>Daily Profit</t>
        </is>
      </c>
      <c r="F11" s="18" t="inlineStr">
        <is>
          <t>Status</t>
        </is>
      </c>
      <c r="G11" s="18" t="inlineStr">
        <is>
          <t>Optimal Budget</t>
        </is>
      </c>
      <c r="H11" s="18" t="inlineStr">
        <is>
          <t>Action</t>
        </is>
      </c>
    </row>
    <row r="12">
      <c r="A12" s="67">
        <f>LOGIC!A5</f>
        <v/>
      </c>
      <c r="B12" s="68">
        <f>LOGIC!G5</f>
        <v/>
      </c>
      <c r="C12" s="69">
        <f>LOGIC!H5</f>
        <v/>
      </c>
      <c r="D12" s="69">
        <f>LOGIC!I5</f>
        <v/>
      </c>
      <c r="E12" s="70">
        <f>LOGIC!F5</f>
        <v/>
      </c>
      <c r="F12" s="71">
        <f>LOGIC!J5</f>
        <v/>
      </c>
      <c r="G12" s="72">
        <f>LOGIC!C16</f>
        <v/>
      </c>
      <c r="H12" s="71">
        <f>LOGIC!J16</f>
        <v/>
      </c>
    </row>
    <row r="13">
      <c r="A13" s="73">
        <f>LOGIC!A6</f>
        <v/>
      </c>
      <c r="B13" s="74">
        <f>LOGIC!G6</f>
        <v/>
      </c>
      <c r="C13" s="75">
        <f>LOGIC!H6</f>
        <v/>
      </c>
      <c r="D13" s="75">
        <f>LOGIC!I6</f>
        <v/>
      </c>
      <c r="E13" s="76">
        <f>LOGIC!F6</f>
        <v/>
      </c>
      <c r="F13" s="77">
        <f>LOGIC!J6</f>
        <v/>
      </c>
      <c r="G13" s="78">
        <f>LOGIC!C17</f>
        <v/>
      </c>
      <c r="H13" s="77">
        <f>LOGIC!J17</f>
        <v/>
      </c>
    </row>
    <row r="14">
      <c r="A14" s="67">
        <f>LOGIC!A7</f>
        <v/>
      </c>
      <c r="B14" s="68">
        <f>LOGIC!G7</f>
        <v/>
      </c>
      <c r="C14" s="69">
        <f>LOGIC!H7</f>
        <v/>
      </c>
      <c r="D14" s="69">
        <f>LOGIC!I7</f>
        <v/>
      </c>
      <c r="E14" s="70">
        <f>LOGIC!F7</f>
        <v/>
      </c>
      <c r="F14" s="71">
        <f>LOGIC!J7</f>
        <v/>
      </c>
      <c r="G14" s="72">
        <f>LOGIC!C18</f>
        <v/>
      </c>
      <c r="H14" s="71">
        <f>LOGIC!J18</f>
        <v/>
      </c>
    </row>
    <row r="15">
      <c r="A15" s="73">
        <f>LOGIC!A8</f>
        <v/>
      </c>
      <c r="B15" s="74">
        <f>LOGIC!G8</f>
        <v/>
      </c>
      <c r="C15" s="75">
        <f>LOGIC!H8</f>
        <v/>
      </c>
      <c r="D15" s="75">
        <f>LOGIC!I8</f>
        <v/>
      </c>
      <c r="E15" s="76">
        <f>LOGIC!F8</f>
        <v/>
      </c>
      <c r="F15" s="77">
        <f>LOGIC!J8</f>
        <v/>
      </c>
      <c r="G15" s="78">
        <f>LOGIC!C19</f>
        <v/>
      </c>
      <c r="H15" s="77">
        <f>LOGIC!J19</f>
        <v/>
      </c>
    </row>
    <row r="16">
      <c r="A16" s="67">
        <f>LOGIC!A9</f>
        <v/>
      </c>
      <c r="B16" s="68">
        <f>LOGIC!G9</f>
        <v/>
      </c>
      <c r="C16" s="69">
        <f>LOGIC!H9</f>
        <v/>
      </c>
      <c r="D16" s="69">
        <f>LOGIC!I9</f>
        <v/>
      </c>
      <c r="E16" s="70">
        <f>LOGIC!F9</f>
        <v/>
      </c>
      <c r="F16" s="71">
        <f>LOGIC!J9</f>
        <v/>
      </c>
      <c r="G16" s="72">
        <f>LOGIC!C20</f>
        <v/>
      </c>
      <c r="H16" s="71">
        <f>LOGIC!J20</f>
        <v/>
      </c>
    </row>
    <row r="17">
      <c r="A17" s="73">
        <f>LOGIC!A10</f>
        <v/>
      </c>
      <c r="B17" s="74">
        <f>LOGIC!G10</f>
        <v/>
      </c>
      <c r="C17" s="75">
        <f>LOGIC!H10</f>
        <v/>
      </c>
      <c r="D17" s="75">
        <f>LOGIC!I10</f>
        <v/>
      </c>
      <c r="E17" s="76">
        <f>LOGIC!F10</f>
        <v/>
      </c>
      <c r="F17" s="77">
        <f>LOGIC!J10</f>
        <v/>
      </c>
      <c r="G17" s="78">
        <f>LOGIC!C21</f>
        <v/>
      </c>
      <c r="H17" s="77">
        <f>LOGIC!J21</f>
        <v/>
      </c>
    </row>
    <row r="18">
      <c r="A18" s="67">
        <f>LOGIC!A11</f>
        <v/>
      </c>
      <c r="B18" s="68">
        <f>LOGIC!G11</f>
        <v/>
      </c>
      <c r="C18" s="69">
        <f>LOGIC!H11</f>
        <v/>
      </c>
      <c r="D18" s="69">
        <f>LOGIC!I11</f>
        <v/>
      </c>
      <c r="E18" s="70">
        <f>LOGIC!F11</f>
        <v/>
      </c>
      <c r="F18" s="71">
        <f>LOGIC!J11</f>
        <v/>
      </c>
      <c r="G18" s="72">
        <f>LOGIC!C22</f>
        <v/>
      </c>
      <c r="H18" s="71">
        <f>LOGIC!J22</f>
        <v/>
      </c>
    </row>
    <row r="19">
      <c r="A19" s="73">
        <f>LOGIC!A12</f>
        <v/>
      </c>
      <c r="B19" s="74">
        <f>LOGIC!G12</f>
        <v/>
      </c>
      <c r="C19" s="75">
        <f>LOGIC!H12</f>
        <v/>
      </c>
      <c r="D19" s="75">
        <f>LOGIC!I12</f>
        <v/>
      </c>
      <c r="E19" s="76">
        <f>LOGIC!F12</f>
        <v/>
      </c>
      <c r="F19" s="77">
        <f>LOGIC!J12</f>
        <v/>
      </c>
      <c r="G19" s="78">
        <f>LOGIC!C23</f>
        <v/>
      </c>
      <c r="H19" s="77">
        <f>LOGIC!J23</f>
        <v/>
      </c>
    </row>
    <row r="21" ht="24" customHeight="1">
      <c r="A21" s="79" t="inlineStr">
        <is>
          <t>RangeLead.com  |  Premium B2B Lead Data  |  Free Download — rangelead.com/free-tools</t>
        </is>
      </c>
    </row>
  </sheetData>
  <mergeCells count="5">
    <mergeCell ref="A4:H4"/>
    <mergeCell ref="A21:H21"/>
    <mergeCell ref="A2:H2"/>
    <mergeCell ref="A10:H10"/>
    <mergeCell ref="A1:H1"/>
  </mergeCells>
  <conditionalFormatting sqref="B12:B19">
    <cfRule type="cellIs" priority="1" operator="greaterThanOrEqual" dxfId="0">
      <formula>3.0</formula>
    </cfRule>
    <cfRule type="cellIs" priority="2" operator="between" dxfId="1">
      <formula>1.0</formula>
      <formula>2.999</formula>
    </cfRule>
    <cfRule type="cellIs" priority="3" operator="lessThan" dxfId="2">
      <formula>1.0</formula>
    </cfRule>
  </conditionalFormatting>
  <conditionalFormatting sqref="E12:E19">
    <cfRule type="cellIs" priority="4" operator="greaterThan" dxfId="0">
      <formula>0</formula>
    </cfRule>
    <cfRule type="cellIs" priority="5" operator="lessThan" dxfId="2">
      <formula>0</formula>
    </cfRule>
  </conditionalFormatting>
  <conditionalFormatting sqref="F12:F19">
    <cfRule type="cellIs" priority="6" operator="equal" dxfId="0">
      <formula>"PROFITABLE"</formula>
    </cfRule>
    <cfRule type="cellIs" priority="7" operator="equal" dxfId="1">
      <formula>"MARGINAL"</formula>
    </cfRule>
    <cfRule type="cellIs" priority="8" operator="equal" dxfId="2">
      <formula>"UNPROFITABLE"</formula>
    </cfRule>
  </conditionalFormatting>
  <conditionalFormatting sqref="H12:H19">
    <cfRule type="cellIs" priority="9" operator="equal" dxfId="0">
      <formula>"SCALE UP"</formula>
    </cfRule>
    <cfRule type="cellIs" priority="10" operator="equal" dxfId="1">
      <formula>"OPTIMIZE"</formula>
    </cfRule>
    <cfRule type="cellIs" priority="11" operator="equal" dxfId="2">
      <formula>"PAUSE"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