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&quot;$&quot;#,##0.00"/>
    <numFmt numFmtId="166" formatCode="0.0%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3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  <fill>
      <patternFill patternType="solid">
        <fgColor rgb="00DC2626"/>
        <bgColor rgb="00DC262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3" fontId="7" fillId="5" borderId="1" applyAlignment="1" pivotButton="0" quotePrefix="0" xfId="0">
      <alignment horizontal="center" vertical="center"/>
    </xf>
    <xf numFmtId="165" fontId="7" fillId="5" borderId="1" applyAlignment="1" pivotButton="0" quotePrefix="0" xfId="0">
      <alignment horizontal="center" vertical="center"/>
    </xf>
    <xf numFmtId="166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left" vertical="center"/>
    </xf>
    <xf numFmtId="3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7" fillId="10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left" vertical="center"/>
    </xf>
    <xf numFmtId="3" fontId="7" fillId="10" borderId="1" applyAlignment="1" pivotButton="0" quotePrefix="0" xfId="0">
      <alignment horizontal="center" vertical="center"/>
    </xf>
    <xf numFmtId="166" fontId="7" fillId="10" borderId="1" applyAlignment="1" pivotButton="0" quotePrefix="0" xfId="0">
      <alignment horizontal="center" vertical="center"/>
    </xf>
    <xf numFmtId="164" fontId="7" fillId="10" borderId="1" applyAlignment="1" pivotButton="0" quotePrefix="0" xfId="0">
      <alignment horizontal="center" vertical="center"/>
    </xf>
    <xf numFmtId="0" fontId="6" fillId="10" borderId="1" applyAlignment="1" pivotButton="0" quotePrefix="0" xfId="0">
      <alignment horizontal="left" vertical="center"/>
    </xf>
    <xf numFmtId="3" fontId="10" fillId="10" borderId="1" applyAlignment="1" pivotButton="0" quotePrefix="0" xfId="0">
      <alignment horizontal="center" vertical="center"/>
    </xf>
    <xf numFmtId="10" fontId="10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165" fontId="10" fillId="10" borderId="1" applyAlignment="1" pivotButton="0" quotePrefix="0" xfId="0">
      <alignment horizontal="center" vertical="center"/>
    </xf>
    <xf numFmtId="166" fontId="10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7" borderId="1" applyAlignment="1" pivotButton="0" quotePrefix="0" xfId="0">
      <alignment horizontal="left" vertical="center"/>
    </xf>
    <xf numFmtId="3" fontId="12" fillId="11" borderId="1" applyAlignment="1" pivotButton="0" quotePrefix="0" xfId="0">
      <alignment horizontal="center" vertical="center"/>
    </xf>
    <xf numFmtId="10" fontId="13" fillId="11" borderId="1" applyAlignment="1" pivotButton="0" quotePrefix="0" xfId="0">
      <alignment horizontal="center" vertical="center"/>
    </xf>
    <xf numFmtId="164" fontId="12" fillId="11" borderId="1" applyAlignment="1" pivotButton="0" quotePrefix="0" xfId="0">
      <alignment horizontal="center" vertical="center"/>
    </xf>
    <xf numFmtId="165" fontId="12" fillId="11" borderId="1" applyAlignment="1" pivotButton="0" quotePrefix="0" xfId="0">
      <alignment horizontal="center" vertical="center"/>
    </xf>
    <xf numFmtId="166" fontId="12" fillId="11" borderId="1" applyAlignment="1" pivotButton="0" quotePrefix="0" xfId="0">
      <alignment horizontal="center" vertical="center"/>
    </xf>
    <xf numFmtId="0" fontId="12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164" fontId="13" fillId="11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left" vertical="center"/>
    </xf>
    <xf numFmtId="3" fontId="7" fillId="7" borderId="1" applyAlignment="1" pivotButton="0" quotePrefix="0" xfId="0">
      <alignment horizontal="center" vertical="center"/>
    </xf>
    <xf numFmtId="166" fontId="7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164" fontId="10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7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FUNNEL DROP-OFF ANALYZER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Analyze your conversion funnel to identify the biggest drop-off points. Quantify the revenue impact of each leak and model what happens if you improve each stage by 10%.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Funnel stage names (pre-filled, editable)</t>
        </is>
      </c>
    </row>
    <row r="9" ht="22" customHeight="1">
      <c r="A9" s="6" t="inlineStr">
        <is>
          <t xml:space="preserve">  • Count of users at each stage</t>
        </is>
      </c>
    </row>
    <row r="10" ht="22" customHeight="1">
      <c r="A10" s="6" t="inlineStr">
        <is>
          <t xml:space="preserve">  • Average revenue per conversion</t>
        </is>
      </c>
    </row>
    <row r="12">
      <c r="A12" s="5" t="inlineStr">
        <is>
          <t>OUTPUTS (OUTPUT sheet)</t>
        </is>
      </c>
    </row>
    <row r="13" ht="22" customHeight="1">
      <c r="A13" s="6" t="inlineStr">
        <is>
          <t xml:space="preserve">  • Drop-off rate between each stage</t>
        </is>
      </c>
    </row>
    <row r="14" ht="22" customHeight="1">
      <c r="A14" s="6" t="inlineStr">
        <is>
          <t xml:space="preserve">  • Biggest leak (highest absolute drop)</t>
        </is>
      </c>
    </row>
    <row r="15" ht="22" customHeight="1">
      <c r="A15" s="6" t="inlineStr">
        <is>
          <t xml:space="preserve">  • Improvement impact (10% lift per stage)</t>
        </is>
      </c>
    </row>
    <row r="16" ht="22" customHeight="1">
      <c r="A16" s="6" t="inlineStr">
        <is>
          <t xml:space="preserve">  • Revenue impact of fixing each stage</t>
        </is>
      </c>
    </row>
    <row r="17" ht="22" customHeight="1">
      <c r="A17" s="6" t="inlineStr">
        <is>
          <t xml:space="preserve">  • Overall funnel conversion rate</t>
        </is>
      </c>
    </row>
    <row r="19">
      <c r="A19" s="5" t="inlineStr">
        <is>
          <t>DO NOT EDIT</t>
        </is>
      </c>
    </row>
    <row r="20" ht="22" customHeight="1">
      <c r="A20" s="6" t="inlineStr">
        <is>
          <t xml:space="preserve">  • LOGIC sheet — contains all calculations</t>
        </is>
      </c>
    </row>
    <row r="21" ht="22" customHeight="1">
      <c r="A21" s="6" t="inlineStr">
        <is>
          <t xml:space="preserve">  • OUTPUT sheet — displays results from LOGIC</t>
        </is>
      </c>
    </row>
    <row r="22" ht="22" customHeight="1">
      <c r="A22" s="6" t="inlineStr">
        <is>
          <t xml:space="preserve">  • CONFIG sheet — contains constants and rates</t>
        </is>
      </c>
    </row>
    <row r="24">
      <c r="A24" s="5" t="inlineStr">
        <is>
          <t>HOW TO USE</t>
        </is>
      </c>
    </row>
    <row r="25" ht="22" customHeight="1">
      <c r="A25" s="6" t="inlineStr">
        <is>
          <t xml:space="preserve">  • Go to the INPUT sheet and fill in the yellow-highlighted cells</t>
        </is>
      </c>
    </row>
    <row r="26" ht="22" customHeight="1">
      <c r="A26" s="6" t="inlineStr">
        <is>
          <t xml:space="preserve">  • Results auto-calculate instantly on the OUTPUT sheet</t>
        </is>
      </c>
    </row>
    <row r="27" ht="22" customHeight="1">
      <c r="A27" s="6" t="inlineStr">
        <is>
          <t xml:space="preserve">  • Adjust CONFIG values only if you understand the assumptions</t>
        </is>
      </c>
    </row>
  </sheetData>
  <mergeCells count="17">
    <mergeCell ref="A20:B20"/>
    <mergeCell ref="A21:B21"/>
    <mergeCell ref="A2:B2"/>
    <mergeCell ref="A16:B16"/>
    <mergeCell ref="A15:B15"/>
    <mergeCell ref="A26:B26"/>
    <mergeCell ref="A25:B25"/>
    <mergeCell ref="A10:B10"/>
    <mergeCell ref="A5:B5"/>
    <mergeCell ref="A13:B13"/>
    <mergeCell ref="A14:B14"/>
    <mergeCell ref="A1:B1"/>
    <mergeCell ref="A17:B17"/>
    <mergeCell ref="A9:B9"/>
    <mergeCell ref="A27:B27"/>
    <mergeCell ref="A8:B8"/>
    <mergeCell ref="A22:B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7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Constants &amp; Assumptions</t>
        </is>
      </c>
      <c r="B1" s="8" t="n"/>
      <c r="C1" s="8" t="n"/>
    </row>
    <row r="3" ht="26" customHeight="1">
      <c r="A3" s="9" t="inlineStr">
        <is>
          <t>Average Revenue Per Conversion</t>
        </is>
      </c>
      <c r="B3" s="10" t="n">
        <v>120</v>
      </c>
      <c r="C3" s="11" t="inlineStr">
        <is>
          <t>Revenue per completed funnel</t>
        </is>
      </c>
    </row>
    <row r="4" ht="26" customHeight="1">
      <c r="A4" s="9" t="inlineStr">
        <is>
          <t>Improvement Scenario (%)</t>
        </is>
      </c>
      <c r="B4" s="12" t="n">
        <v>0.1</v>
      </c>
      <c r="C4" s="11" t="inlineStr">
        <is>
          <t>What-if improvement per stage (default 10%)</t>
        </is>
      </c>
    </row>
    <row r="5" ht="26" customHeight="1">
      <c r="A5" s="9" t="inlineStr">
        <is>
          <t>Monthly Traffic Volume</t>
        </is>
      </c>
      <c r="B5" s="13" t="n">
        <v>50000</v>
      </c>
      <c r="C5" s="11" t="inlineStr">
        <is>
          <t>Total monthly top-of-funnel visitors</t>
        </is>
      </c>
    </row>
    <row r="6" ht="26" customHeight="1">
      <c r="A6" s="9" t="inlineStr">
        <is>
          <t>Cost Per Visitor</t>
        </is>
      </c>
      <c r="B6" s="14" t="n">
        <v>1.5</v>
      </c>
      <c r="C6" s="11" t="inlineStr">
        <is>
          <t>Average cost to acquire a visitor</t>
        </is>
      </c>
    </row>
    <row r="7" ht="26" customHeight="1">
      <c r="A7" s="9" t="inlineStr">
        <is>
          <t>Target Overall Conversion Rate</t>
        </is>
      </c>
      <c r="B7" s="15" t="n">
        <v>0.03</v>
      </c>
      <c r="C7" s="11" t="inlineStr">
        <is>
          <t>Goal for end-to-end funnel conversion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C15"/>
  <sheetViews>
    <sheetView showGridLines="0" zoomScale="110" workbookViewId="0">
      <selection activeCell="A1" sqref="A1"/>
    </sheetView>
  </sheetViews>
  <sheetFormatPr baseColWidth="8" defaultRowHeight="15"/>
  <cols>
    <col width="6" customWidth="1" min="1" max="1"/>
    <col width="28" customWidth="1" min="2" max="2"/>
    <col width="18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6" t="inlineStr">
        <is>
          <t xml:space="preserve">  FUNNEL DATA — Enter counts in yellow cells</t>
        </is>
      </c>
      <c r="B1" s="17" t="n"/>
      <c r="C1" s="17" t="n"/>
    </row>
    <row r="3" ht="32" customHeight="1">
      <c r="A3" s="18" t="inlineStr">
        <is>
          <t>#</t>
        </is>
      </c>
      <c r="B3" s="18" t="inlineStr">
        <is>
          <t>Funnel Stage</t>
        </is>
      </c>
      <c r="C3" s="18" t="inlineStr">
        <is>
          <t>Count (Users)</t>
        </is>
      </c>
    </row>
    <row r="4">
      <c r="A4" s="19" t="n">
        <v>1</v>
      </c>
      <c r="B4" s="20" t="inlineStr">
        <is>
          <t>Website Visit</t>
        </is>
      </c>
      <c r="C4" s="21" t="n">
        <v>50000</v>
      </c>
    </row>
    <row r="5">
      <c r="A5" s="19" t="n">
        <v>2</v>
      </c>
      <c r="B5" s="20" t="inlineStr">
        <is>
          <t>Product Page View</t>
        </is>
      </c>
      <c r="C5" s="21" t="n">
        <v>22000</v>
      </c>
    </row>
    <row r="6">
      <c r="A6" s="19" t="n">
        <v>3</v>
      </c>
      <c r="B6" s="20" t="inlineStr">
        <is>
          <t>Add to Cart</t>
        </is>
      </c>
      <c r="C6" s="21" t="n">
        <v>8500</v>
      </c>
    </row>
    <row r="7">
      <c r="A7" s="19" t="n">
        <v>4</v>
      </c>
      <c r="B7" s="20" t="inlineStr">
        <is>
          <t>Begin Checkout</t>
        </is>
      </c>
      <c r="C7" s="21" t="n">
        <v>4200</v>
      </c>
    </row>
    <row r="8">
      <c r="A8" s="19" t="n">
        <v>5</v>
      </c>
      <c r="B8" s="20" t="inlineStr">
        <is>
          <t>Enter Payment</t>
        </is>
      </c>
      <c r="C8" s="21" t="n">
        <v>2800</v>
      </c>
    </row>
    <row r="9">
      <c r="A9" s="19" t="n">
        <v>6</v>
      </c>
      <c r="B9" s="20" t="inlineStr">
        <is>
          <t>Complete Purchase</t>
        </is>
      </c>
      <c r="C9" s="21" t="n">
        <v>1500</v>
      </c>
    </row>
    <row r="10">
      <c r="A10" s="19" t="n">
        <v>7</v>
      </c>
      <c r="B10" s="20" t="n"/>
      <c r="C10" s="21" t="n"/>
    </row>
    <row r="11">
      <c r="A11" s="19" t="n">
        <v>8</v>
      </c>
      <c r="B11" s="20" t="n"/>
      <c r="C11" s="21" t="n"/>
    </row>
    <row r="12">
      <c r="A12" s="19" t="n">
        <v>9</v>
      </c>
      <c r="B12" s="20" t="n"/>
      <c r="C12" s="21" t="n"/>
    </row>
    <row r="13">
      <c r="A13" s="19" t="n">
        <v>10</v>
      </c>
      <c r="B13" s="20" t="n"/>
      <c r="C13" s="21" t="n"/>
    </row>
    <row r="14">
      <c r="A14" s="19" t="n">
        <v>11</v>
      </c>
      <c r="B14" s="20" t="n"/>
      <c r="C14" s="21" t="n"/>
    </row>
    <row r="15">
      <c r="A15" s="19" t="n">
        <v>12</v>
      </c>
      <c r="B15" s="20" t="n"/>
      <c r="C15" s="21" t="n"/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H50"/>
  <sheetViews>
    <sheetView showGridLines="0" zoomScale="110" workbookViewId="0">
      <selection activeCell="A1" sqref="A1"/>
    </sheetView>
  </sheetViews>
  <sheetFormatPr baseColWidth="8" defaultRowHeight="15"/>
  <cols>
    <col width="6" customWidth="1" min="1" max="1"/>
    <col width="2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8" customWidth="1" min="8" max="8"/>
    <col width="16" customWidth="1" min="9" max="9"/>
    <col width="16" customWidth="1" min="10" max="10"/>
  </cols>
  <sheetData>
    <row r="1" ht="28" customHeight="1">
      <c r="A1" s="22" t="inlineStr">
        <is>
          <t xml:space="preserve">  CALCULATIONS — All formulas, do NOT edit</t>
        </is>
      </c>
      <c r="B1" s="23" t="n"/>
      <c r="C1" s="23" t="n"/>
      <c r="D1" s="23" t="n"/>
      <c r="E1" s="23" t="n"/>
      <c r="F1" s="23" t="n"/>
      <c r="G1" s="23" t="n"/>
      <c r="H1" s="23" t="n"/>
    </row>
    <row r="3" ht="28" customHeight="1">
      <c r="A3" s="24" t="inlineStr">
        <is>
          <t xml:space="preserve">  STAGE-BY-STAGE ANALYSIS</t>
        </is>
      </c>
      <c r="B3" s="25" t="n"/>
      <c r="C3" s="25" t="n"/>
      <c r="D3" s="25" t="n"/>
      <c r="E3" s="25" t="n"/>
      <c r="F3" s="25" t="n"/>
      <c r="G3" s="25" t="n"/>
      <c r="H3" s="25" t="n"/>
    </row>
    <row r="4" ht="32" customHeight="1">
      <c r="A4" s="18" t="inlineStr">
        <is>
          <t>#</t>
        </is>
      </c>
      <c r="B4" s="18" t="inlineStr">
        <is>
          <t>Stage</t>
        </is>
      </c>
      <c r="C4" s="18" t="inlineStr">
        <is>
          <t>Count</t>
        </is>
      </c>
      <c r="D4" s="18" t="inlineStr">
        <is>
          <t>Drop-Off #</t>
        </is>
      </c>
      <c r="E4" s="18" t="inlineStr">
        <is>
          <t>Drop-Off %</t>
        </is>
      </c>
      <c r="F4" s="18" t="inlineStr">
        <is>
          <t>% of Top</t>
        </is>
      </c>
      <c r="G4" s="18" t="inlineStr">
        <is>
          <t>Stage Conv Rate</t>
        </is>
      </c>
      <c r="H4" s="18" t="inlineStr">
        <is>
          <t>Revenue Lost ($)</t>
        </is>
      </c>
    </row>
    <row r="5">
      <c r="A5" s="26">
        <f>INPUT!A4</f>
        <v/>
      </c>
      <c r="B5" s="27">
        <f>INPUT!B4</f>
        <v/>
      </c>
      <c r="C5" s="28">
        <f>IF(INPUT!C4="","",INPUT!C4)</f>
        <v/>
      </c>
      <c r="D5" s="28">
        <f>IF(C5="","",0)</f>
        <v/>
      </c>
      <c r="E5" s="29">
        <f>IF(C5="","",0)</f>
        <v/>
      </c>
      <c r="F5" s="29">
        <f>IF(C5="","",IFERROR(C5/C5,0))</f>
        <v/>
      </c>
      <c r="G5" s="29">
        <f>IF(OR(C5="",C6=""),"",IFERROR(C6/C5,0))</f>
        <v/>
      </c>
      <c r="H5" s="30">
        <f>IF(D5="","",IFERROR(D5*(C10/C5)*CONFIG!B3,0))</f>
        <v/>
      </c>
    </row>
    <row r="6">
      <c r="A6" s="26">
        <f>INPUT!A5</f>
        <v/>
      </c>
      <c r="B6" s="27">
        <f>INPUT!B5</f>
        <v/>
      </c>
      <c r="C6" s="28">
        <f>IF(INPUT!C5="","",INPUT!C5)</f>
        <v/>
      </c>
      <c r="D6" s="28">
        <f>IF(OR(C6="",C5=""),"",C5-C6)</f>
        <v/>
      </c>
      <c r="E6" s="29">
        <f>IF(OR(C6="",C5=""),"",IFERROR(D6/C5,0))</f>
        <v/>
      </c>
      <c r="F6" s="29">
        <f>IF(C6="","",IFERROR(C6/C5,0))</f>
        <v/>
      </c>
      <c r="G6" s="29">
        <f>IF(OR(C6="",C7=""),"",IFERROR(C7/C6,0))</f>
        <v/>
      </c>
      <c r="H6" s="30">
        <f>IF(D6="","",IFERROR(D6*(C10/C6)*CONFIG!B3,0))</f>
        <v/>
      </c>
    </row>
    <row r="7">
      <c r="A7" s="26">
        <f>INPUT!A6</f>
        <v/>
      </c>
      <c r="B7" s="27">
        <f>INPUT!B6</f>
        <v/>
      </c>
      <c r="C7" s="28">
        <f>IF(INPUT!C6="","",INPUT!C6)</f>
        <v/>
      </c>
      <c r="D7" s="28">
        <f>IF(OR(C7="",C6=""),"",C6-C7)</f>
        <v/>
      </c>
      <c r="E7" s="29">
        <f>IF(OR(C7="",C6=""),"",IFERROR(D7/C6,0))</f>
        <v/>
      </c>
      <c r="F7" s="29">
        <f>IF(C7="","",IFERROR(C7/C5,0))</f>
        <v/>
      </c>
      <c r="G7" s="29">
        <f>IF(OR(C7="",C8=""),"",IFERROR(C8/C7,0))</f>
        <v/>
      </c>
      <c r="H7" s="30">
        <f>IF(D7="","",IFERROR(D7*(C10/C7)*CONFIG!B3,0))</f>
        <v/>
      </c>
    </row>
    <row r="8">
      <c r="A8" s="26">
        <f>INPUT!A7</f>
        <v/>
      </c>
      <c r="B8" s="27">
        <f>INPUT!B7</f>
        <v/>
      </c>
      <c r="C8" s="28">
        <f>IF(INPUT!C7="","",INPUT!C7)</f>
        <v/>
      </c>
      <c r="D8" s="28">
        <f>IF(OR(C8="",C7=""),"",C7-C8)</f>
        <v/>
      </c>
      <c r="E8" s="29">
        <f>IF(OR(C8="",C7=""),"",IFERROR(D8/C7,0))</f>
        <v/>
      </c>
      <c r="F8" s="29">
        <f>IF(C8="","",IFERROR(C8/C5,0))</f>
        <v/>
      </c>
      <c r="G8" s="29">
        <f>IF(OR(C8="",C9=""),"",IFERROR(C9/C8,0))</f>
        <v/>
      </c>
      <c r="H8" s="30">
        <f>IF(D8="","",IFERROR(D8*(C10/C8)*CONFIG!B3,0))</f>
        <v/>
      </c>
    </row>
    <row r="9">
      <c r="A9" s="26">
        <f>INPUT!A8</f>
        <v/>
      </c>
      <c r="B9" s="27">
        <f>INPUT!B8</f>
        <v/>
      </c>
      <c r="C9" s="28">
        <f>IF(INPUT!C8="","",INPUT!C8)</f>
        <v/>
      </c>
      <c r="D9" s="28">
        <f>IF(OR(C9="",C8=""),"",C8-C9)</f>
        <v/>
      </c>
      <c r="E9" s="29">
        <f>IF(OR(C9="",C8=""),"",IFERROR(D9/C8,0))</f>
        <v/>
      </c>
      <c r="F9" s="29">
        <f>IF(C9="","",IFERROR(C9/C5,0))</f>
        <v/>
      </c>
      <c r="G9" s="29">
        <f>IF(OR(C9="",C10=""),"",IFERROR(C10/C9,0))</f>
        <v/>
      </c>
      <c r="H9" s="30">
        <f>IF(D9="","",IFERROR(D9*(C10/C9)*CONFIG!B3,0))</f>
        <v/>
      </c>
    </row>
    <row r="10">
      <c r="A10" s="26">
        <f>INPUT!A9</f>
        <v/>
      </c>
      <c r="B10" s="27">
        <f>INPUT!B9</f>
        <v/>
      </c>
      <c r="C10" s="28">
        <f>IF(INPUT!C9="","",INPUT!C9)</f>
        <v/>
      </c>
      <c r="D10" s="28">
        <f>IF(OR(C10="",C9=""),"",C9-C10)</f>
        <v/>
      </c>
      <c r="E10" s="29">
        <f>IF(OR(C10="",C9=""),"",IFERROR(D10/C9,0))</f>
        <v/>
      </c>
      <c r="F10" s="29">
        <f>IF(C10="","",IFERROR(C10/C5,0))</f>
        <v/>
      </c>
      <c r="G10" s="29">
        <f>IF(OR(C10="",C11=""),"",IFERROR(C11/C10,0))</f>
        <v/>
      </c>
      <c r="H10" s="30">
        <f>IF(D10="","",IFERROR(D10*(C10/C10)*CONFIG!B3,0))</f>
        <v/>
      </c>
    </row>
    <row r="11">
      <c r="A11" s="26">
        <f>INPUT!A10</f>
        <v/>
      </c>
      <c r="B11" s="27">
        <f>INPUT!B10</f>
        <v/>
      </c>
      <c r="C11" s="28">
        <f>IF(INPUT!C10="","",INPUT!C10)</f>
        <v/>
      </c>
      <c r="D11" s="28">
        <f>IF(OR(C11="",C10=""),"",C10-C11)</f>
        <v/>
      </c>
      <c r="E11" s="29">
        <f>IF(OR(C11="",C10=""),"",IFERROR(D11/C10,0))</f>
        <v/>
      </c>
      <c r="F11" s="29">
        <f>IF(C11="","",IFERROR(C11/C5,0))</f>
        <v/>
      </c>
      <c r="G11" s="29">
        <f>IF(OR(C11="",C12=""),"",IFERROR(C12/C11,0))</f>
        <v/>
      </c>
      <c r="H11" s="30">
        <f>IF(D11="","",IFERROR(D11*(C10/C11)*CONFIG!B3,0))</f>
        <v/>
      </c>
    </row>
    <row r="12">
      <c r="A12" s="26">
        <f>INPUT!A11</f>
        <v/>
      </c>
      <c r="B12" s="27">
        <f>INPUT!B11</f>
        <v/>
      </c>
      <c r="C12" s="28">
        <f>IF(INPUT!C11="","",INPUT!C11)</f>
        <v/>
      </c>
      <c r="D12" s="28">
        <f>IF(OR(C12="",C11=""),"",C11-C12)</f>
        <v/>
      </c>
      <c r="E12" s="29">
        <f>IF(OR(C12="",C11=""),"",IFERROR(D12/C11,0))</f>
        <v/>
      </c>
      <c r="F12" s="29">
        <f>IF(C12="","",IFERROR(C12/C5,0))</f>
        <v/>
      </c>
      <c r="G12" s="29">
        <f>IF(OR(C12="",C13=""),"",IFERROR(C13/C12,0))</f>
        <v/>
      </c>
      <c r="H12" s="30">
        <f>IF(D12="","",IFERROR(D12*(C10/C12)*CONFIG!B3,0))</f>
        <v/>
      </c>
    </row>
    <row r="13">
      <c r="A13" s="26">
        <f>INPUT!A12</f>
        <v/>
      </c>
      <c r="B13" s="27">
        <f>INPUT!B12</f>
        <v/>
      </c>
      <c r="C13" s="28">
        <f>IF(INPUT!C12="","",INPUT!C12)</f>
        <v/>
      </c>
      <c r="D13" s="28">
        <f>IF(OR(C13="",C12=""),"",C12-C13)</f>
        <v/>
      </c>
      <c r="E13" s="29">
        <f>IF(OR(C13="",C12=""),"",IFERROR(D13/C12,0))</f>
        <v/>
      </c>
      <c r="F13" s="29">
        <f>IF(C13="","",IFERROR(C13/C5,0))</f>
        <v/>
      </c>
      <c r="G13" s="29">
        <f>IF(OR(C13="",C14=""),"",IFERROR(C14/C13,0))</f>
        <v/>
      </c>
      <c r="H13" s="30">
        <f>IF(D13="","",IFERROR(D13*(C10/C13)*CONFIG!B3,0))</f>
        <v/>
      </c>
    </row>
    <row r="14">
      <c r="A14" s="26">
        <f>INPUT!A13</f>
        <v/>
      </c>
      <c r="B14" s="27">
        <f>INPUT!B13</f>
        <v/>
      </c>
      <c r="C14" s="28">
        <f>IF(INPUT!C13="","",INPUT!C13)</f>
        <v/>
      </c>
      <c r="D14" s="28">
        <f>IF(OR(C14="",C13=""),"",C13-C14)</f>
        <v/>
      </c>
      <c r="E14" s="29">
        <f>IF(OR(C14="",C13=""),"",IFERROR(D14/C13,0))</f>
        <v/>
      </c>
      <c r="F14" s="29">
        <f>IF(C14="","",IFERROR(C14/C5,0))</f>
        <v/>
      </c>
      <c r="G14" s="29">
        <f>IF(OR(C14="",C15=""),"",IFERROR(C15/C14,0))</f>
        <v/>
      </c>
      <c r="H14" s="30">
        <f>IF(D14="","",IFERROR(D14*(C10/C14)*CONFIG!B3,0))</f>
        <v/>
      </c>
    </row>
    <row r="15">
      <c r="A15" s="26">
        <f>INPUT!A14</f>
        <v/>
      </c>
      <c r="B15" s="27">
        <f>INPUT!B14</f>
        <v/>
      </c>
      <c r="C15" s="28">
        <f>IF(INPUT!C14="","",INPUT!C14)</f>
        <v/>
      </c>
      <c r="D15" s="28">
        <f>IF(OR(C15="",C14=""),"",C14-C15)</f>
        <v/>
      </c>
      <c r="E15" s="29">
        <f>IF(OR(C15="",C14=""),"",IFERROR(D15/C14,0))</f>
        <v/>
      </c>
      <c r="F15" s="29">
        <f>IF(C15="","",IFERROR(C15/C5,0))</f>
        <v/>
      </c>
      <c r="G15" s="29">
        <f>IF(OR(C15="",C16=""),"",IFERROR(C16/C15,0))</f>
        <v/>
      </c>
      <c r="H15" s="30">
        <f>IF(D15="","",IFERROR(D15*(C10/C15)*CONFIG!B3,0))</f>
        <v/>
      </c>
    </row>
    <row r="16">
      <c r="A16" s="26">
        <f>INPUT!A15</f>
        <v/>
      </c>
      <c r="B16" s="27">
        <f>INPUT!B15</f>
        <v/>
      </c>
      <c r="C16" s="28">
        <f>IF(INPUT!C15="","",INPUT!C15)</f>
        <v/>
      </c>
      <c r="D16" s="28">
        <f>IF(OR(C16="",C15=""),"",C15-C16)</f>
        <v/>
      </c>
      <c r="E16" s="29">
        <f>IF(OR(C16="",C15=""),"",IFERROR(D16/C15,0))</f>
        <v/>
      </c>
      <c r="F16" s="29">
        <f>IF(C16="","",IFERROR(C16/C5,0))</f>
        <v/>
      </c>
      <c r="G16" s="29">
        <f>""</f>
        <v/>
      </c>
      <c r="H16" s="30">
        <f>IF(D16="","",IFERROR(D16*(C10/C16)*CONFIG!B3,0))</f>
        <v/>
      </c>
    </row>
    <row r="18" ht="28" customHeight="1">
      <c r="A18" s="24" t="inlineStr">
        <is>
          <t xml:space="preserve">  FUNNEL SUMMARY</t>
        </is>
      </c>
      <c r="B18" s="25" t="n"/>
      <c r="C18" s="25" t="n"/>
      <c r="D18" s="25" t="n"/>
      <c r="E18" s="25" t="n"/>
      <c r="F18" s="25" t="n"/>
      <c r="G18" s="25" t="n"/>
      <c r="H18" s="25" t="n"/>
    </row>
    <row r="20" ht="28" customHeight="1">
      <c r="A20" s="31" t="inlineStr">
        <is>
          <t>Top of Funnel</t>
        </is>
      </c>
      <c r="B20" s="32">
        <f>C5</f>
        <v/>
      </c>
    </row>
    <row r="21" ht="28" customHeight="1">
      <c r="A21" s="31" t="inlineStr">
        <is>
          <t>Bottom of Funnel (Conversions)</t>
        </is>
      </c>
      <c r="B21" s="32">
        <f>LOOKUP(2,1/(C5:C16&lt;&gt;""),C5:C16)</f>
        <v/>
      </c>
    </row>
    <row r="22" ht="28" customHeight="1">
      <c r="A22" s="31" t="inlineStr">
        <is>
          <t>Overall Conversion Rate</t>
        </is>
      </c>
      <c r="B22" s="33">
        <f>IFERROR(B21/B20,0)</f>
        <v/>
      </c>
    </row>
    <row r="23" ht="28" customHeight="1">
      <c r="A23" s="31" t="inlineStr">
        <is>
          <t>Total Revenue (Current)</t>
        </is>
      </c>
      <c r="B23" s="34">
        <f>B21*CONFIG!B3</f>
        <v/>
      </c>
    </row>
    <row r="24" ht="28" customHeight="1">
      <c r="A24" s="31" t="inlineStr">
        <is>
          <t>Revenue Per Visitor</t>
        </is>
      </c>
      <c r="B24" s="35">
        <f>IFERROR(B23/B20,0)</f>
        <v/>
      </c>
    </row>
    <row r="25" ht="28" customHeight="1">
      <c r="A25" s="31" t="inlineStr">
        <is>
          <t>Cost Per Visitor</t>
        </is>
      </c>
      <c r="B25" s="35">
        <f>CONFIG!B6</f>
        <v/>
      </c>
    </row>
    <row r="26" ht="28" customHeight="1">
      <c r="A26" s="31" t="inlineStr">
        <is>
          <t>ROI Per Visitor</t>
        </is>
      </c>
      <c r="B26" s="36">
        <f>IFERROR((B24-B25)/B25,0)</f>
        <v/>
      </c>
    </row>
    <row r="27" ht="28" customHeight="1">
      <c r="A27" s="31" t="inlineStr">
        <is>
          <t>Vs Target Conv Rate</t>
        </is>
      </c>
      <c r="B27" s="37">
        <f>IF(B22&gt;=CONFIG!B7,"ON TARGET","BELOW TARGET")</f>
        <v/>
      </c>
    </row>
    <row r="29" ht="28" customHeight="1">
      <c r="A29" s="31" t="inlineStr">
        <is>
          <t>Biggest Leak Stage</t>
        </is>
      </c>
      <c r="B29" s="37">
        <f>IFERROR(INDEX(B5:B16,MATCH(MAX(D6:D16),D6:D16,0)+1),"")</f>
        <v/>
      </c>
    </row>
    <row r="30" ht="28" customHeight="1">
      <c r="A30" s="31" t="inlineStr">
        <is>
          <t>Biggest Leak Drop-Off</t>
        </is>
      </c>
      <c r="B30" s="32">
        <f>MAX(D6:D16)</f>
        <v/>
      </c>
    </row>
    <row r="31" ht="28" customHeight="1">
      <c r="A31" s="31" t="inlineStr">
        <is>
          <t>Biggest Leak Revenue Lost</t>
        </is>
      </c>
      <c r="B31" s="34">
        <f>IFERROR(INDEX(H5:H16,MATCH(MAX(D6:D16),D6:D16,0)+1),0)</f>
        <v/>
      </c>
    </row>
    <row r="33" ht="28" customHeight="1">
      <c r="A33" s="24" t="inlineStr">
        <is>
          <t xml:space="preserve">  IMPROVEMENT SCENARIOS (per stage +10%)</t>
        </is>
      </c>
      <c r="B33" s="25" t="n"/>
      <c r="C33" s="25" t="n"/>
      <c r="D33" s="25" t="n"/>
      <c r="E33" s="25" t="n"/>
      <c r="F33" s="25" t="n"/>
      <c r="G33" s="25" t="n"/>
      <c r="H33" s="25" t="n"/>
    </row>
    <row r="34" ht="32" customHeight="1">
      <c r="A34" s="18" t="inlineStr">
        <is>
          <t>#</t>
        </is>
      </c>
      <c r="B34" s="18" t="inlineStr">
        <is>
          <t>Stage</t>
        </is>
      </c>
      <c r="C34" s="18" t="inlineStr">
        <is>
          <t>Improved Conv</t>
        </is>
      </c>
      <c r="D34" s="18" t="inlineStr">
        <is>
          <t>New Funnel End</t>
        </is>
      </c>
      <c r="E34" s="18" t="inlineStr">
        <is>
          <t>Additional Conv</t>
        </is>
      </c>
      <c r="F34" s="18" t="inlineStr">
        <is>
          <t>Additional Revenue</t>
        </is>
      </c>
      <c r="G34" s="18" t="inlineStr">
        <is>
          <t>% Revenue Lift</t>
        </is>
      </c>
      <c r="H34" s="18" t="inlineStr">
        <is>
          <t>Priority</t>
        </is>
      </c>
    </row>
    <row r="35">
      <c r="A35" s="26">
        <f>A5</f>
        <v/>
      </c>
      <c r="B35" s="27">
        <f>B5</f>
        <v/>
      </c>
      <c r="C35" s="29">
        <f>IF(G5="","",MIN(G5*(1+CONFIG!B4),1))</f>
        <v/>
      </c>
      <c r="D35" s="28">
        <f>IF(OR(G5="",G5=0),"",IFERROR(B21*(C35/G5),B21))</f>
        <v/>
      </c>
      <c r="E35" s="28">
        <f>IF(D35="","",IFERROR(D35-B21,0))</f>
        <v/>
      </c>
      <c r="F35" s="30">
        <f>IF(E35="","",E35*CONFIG!B3)</f>
        <v/>
      </c>
      <c r="G35" s="29">
        <f>IF(F35="","",IFERROR(F35/B23,0))</f>
        <v/>
      </c>
      <c r="H35" s="28">
        <f>IF(F35="","",IFERROR(RANK(F35,F35:F46,0),""))</f>
        <v/>
      </c>
    </row>
    <row r="36">
      <c r="A36" s="26">
        <f>A6</f>
        <v/>
      </c>
      <c r="B36" s="27">
        <f>B6</f>
        <v/>
      </c>
      <c r="C36" s="29">
        <f>IF(G6="","",MIN(G6*(1+CONFIG!B4),1))</f>
        <v/>
      </c>
      <c r="D36" s="28">
        <f>IF(OR(G6="",G6=0),"",IFERROR(B21*(C36/G6),B21))</f>
        <v/>
      </c>
      <c r="E36" s="28">
        <f>IF(D36="","",IFERROR(D36-B21,0))</f>
        <v/>
      </c>
      <c r="F36" s="30">
        <f>IF(E36="","",E36*CONFIG!B3)</f>
        <v/>
      </c>
      <c r="G36" s="29">
        <f>IF(F36="","",IFERROR(F36/B23,0))</f>
        <v/>
      </c>
      <c r="H36" s="28">
        <f>IF(F36="","",IFERROR(RANK(F36,F35:F46,0),""))</f>
        <v/>
      </c>
    </row>
    <row r="37">
      <c r="A37" s="26">
        <f>A7</f>
        <v/>
      </c>
      <c r="B37" s="27">
        <f>B7</f>
        <v/>
      </c>
      <c r="C37" s="29">
        <f>IF(G7="","",MIN(G7*(1+CONFIG!B4),1))</f>
        <v/>
      </c>
      <c r="D37" s="28">
        <f>IF(OR(G7="",G7=0),"",IFERROR(B21*(C37/G7),B21))</f>
        <v/>
      </c>
      <c r="E37" s="28">
        <f>IF(D37="","",IFERROR(D37-B21,0))</f>
        <v/>
      </c>
      <c r="F37" s="30">
        <f>IF(E37="","",E37*CONFIG!B3)</f>
        <v/>
      </c>
      <c r="G37" s="29">
        <f>IF(F37="","",IFERROR(F37/B23,0))</f>
        <v/>
      </c>
      <c r="H37" s="28">
        <f>IF(F37="","",IFERROR(RANK(F37,F35:F46,0),""))</f>
        <v/>
      </c>
    </row>
    <row r="38">
      <c r="A38" s="26">
        <f>A8</f>
        <v/>
      </c>
      <c r="B38" s="27">
        <f>B8</f>
        <v/>
      </c>
      <c r="C38" s="29">
        <f>IF(G8="","",MIN(G8*(1+CONFIG!B4),1))</f>
        <v/>
      </c>
      <c r="D38" s="28">
        <f>IF(OR(G8="",G8=0),"",IFERROR(B21*(C38/G8),B21))</f>
        <v/>
      </c>
      <c r="E38" s="28">
        <f>IF(D38="","",IFERROR(D38-B21,0))</f>
        <v/>
      </c>
      <c r="F38" s="30">
        <f>IF(E38="","",E38*CONFIG!B3)</f>
        <v/>
      </c>
      <c r="G38" s="29">
        <f>IF(F38="","",IFERROR(F38/B23,0))</f>
        <v/>
      </c>
      <c r="H38" s="28">
        <f>IF(F38="","",IFERROR(RANK(F38,F35:F46,0),""))</f>
        <v/>
      </c>
    </row>
    <row r="39">
      <c r="A39" s="26">
        <f>A9</f>
        <v/>
      </c>
      <c r="B39" s="27">
        <f>B9</f>
        <v/>
      </c>
      <c r="C39" s="29">
        <f>IF(G9="","",MIN(G9*(1+CONFIG!B4),1))</f>
        <v/>
      </c>
      <c r="D39" s="28">
        <f>IF(OR(G9="",G9=0),"",IFERROR(B21*(C39/G9),B21))</f>
        <v/>
      </c>
      <c r="E39" s="28">
        <f>IF(D39="","",IFERROR(D39-B21,0))</f>
        <v/>
      </c>
      <c r="F39" s="30">
        <f>IF(E39="","",E39*CONFIG!B3)</f>
        <v/>
      </c>
      <c r="G39" s="29">
        <f>IF(F39="","",IFERROR(F39/B23,0))</f>
        <v/>
      </c>
      <c r="H39" s="28">
        <f>IF(F39="","",IFERROR(RANK(F39,F35:F46,0),""))</f>
        <v/>
      </c>
    </row>
    <row r="40">
      <c r="A40" s="26">
        <f>A10</f>
        <v/>
      </c>
      <c r="B40" s="27">
        <f>B10</f>
        <v/>
      </c>
      <c r="C40" s="29">
        <f>IF(G10="","",MIN(G10*(1+CONFIG!B4),1))</f>
        <v/>
      </c>
      <c r="D40" s="28">
        <f>IF(OR(G10="",G10=0),"",IFERROR(B21*(C40/G10),B21))</f>
        <v/>
      </c>
      <c r="E40" s="28">
        <f>IF(D40="","",IFERROR(D40-B21,0))</f>
        <v/>
      </c>
      <c r="F40" s="30">
        <f>IF(E40="","",E40*CONFIG!B3)</f>
        <v/>
      </c>
      <c r="G40" s="29">
        <f>IF(F40="","",IFERROR(F40/B23,0))</f>
        <v/>
      </c>
      <c r="H40" s="28">
        <f>IF(F40="","",IFERROR(RANK(F40,F35:F46,0),""))</f>
        <v/>
      </c>
    </row>
    <row r="41">
      <c r="A41" s="26">
        <f>A11</f>
        <v/>
      </c>
      <c r="B41" s="27">
        <f>B11</f>
        <v/>
      </c>
      <c r="C41" s="29">
        <f>IF(G11="","",MIN(G11*(1+CONFIG!B4),1))</f>
        <v/>
      </c>
      <c r="D41" s="28">
        <f>IF(OR(G11="",G11=0),"",IFERROR(B21*(C41/G11),B21))</f>
        <v/>
      </c>
      <c r="E41" s="28">
        <f>IF(D41="","",IFERROR(D41-B21,0))</f>
        <v/>
      </c>
      <c r="F41" s="30">
        <f>IF(E41="","",E41*CONFIG!B3)</f>
        <v/>
      </c>
      <c r="G41" s="29">
        <f>IF(F41="","",IFERROR(F41/B23,0))</f>
        <v/>
      </c>
      <c r="H41" s="28">
        <f>IF(F41="","",IFERROR(RANK(F41,F35:F46,0),""))</f>
        <v/>
      </c>
    </row>
    <row r="42">
      <c r="A42" s="26">
        <f>A12</f>
        <v/>
      </c>
      <c r="B42" s="27">
        <f>B12</f>
        <v/>
      </c>
      <c r="C42" s="29">
        <f>IF(G12="","",MIN(G12*(1+CONFIG!B4),1))</f>
        <v/>
      </c>
      <c r="D42" s="28">
        <f>IF(OR(G12="",G12=0),"",IFERROR(B21*(C42/G12),B21))</f>
        <v/>
      </c>
      <c r="E42" s="28">
        <f>IF(D42="","",IFERROR(D42-B21,0))</f>
        <v/>
      </c>
      <c r="F42" s="30">
        <f>IF(E42="","",E42*CONFIG!B3)</f>
        <v/>
      </c>
      <c r="G42" s="29">
        <f>IF(F42="","",IFERROR(F42/B23,0))</f>
        <v/>
      </c>
      <c r="H42" s="28">
        <f>IF(F42="","",IFERROR(RANK(F42,F35:F46,0),""))</f>
        <v/>
      </c>
    </row>
    <row r="43">
      <c r="A43" s="26">
        <f>A13</f>
        <v/>
      </c>
      <c r="B43" s="27">
        <f>B13</f>
        <v/>
      </c>
      <c r="C43" s="29">
        <f>IF(G13="","",MIN(G13*(1+CONFIG!B4),1))</f>
        <v/>
      </c>
      <c r="D43" s="28">
        <f>IF(OR(G13="",G13=0),"",IFERROR(B21*(C43/G13),B21))</f>
        <v/>
      </c>
      <c r="E43" s="28">
        <f>IF(D43="","",IFERROR(D43-B21,0))</f>
        <v/>
      </c>
      <c r="F43" s="30">
        <f>IF(E43="","",E43*CONFIG!B3)</f>
        <v/>
      </c>
      <c r="G43" s="29">
        <f>IF(F43="","",IFERROR(F43/B23,0))</f>
        <v/>
      </c>
      <c r="H43" s="28">
        <f>IF(F43="","",IFERROR(RANK(F43,F35:F46,0),""))</f>
        <v/>
      </c>
    </row>
    <row r="44">
      <c r="A44" s="26">
        <f>A14</f>
        <v/>
      </c>
      <c r="B44" s="27">
        <f>B14</f>
        <v/>
      </c>
      <c r="C44" s="29">
        <f>IF(G14="","",MIN(G14*(1+CONFIG!B4),1))</f>
        <v/>
      </c>
      <c r="D44" s="28">
        <f>IF(OR(G14="",G14=0),"",IFERROR(B21*(C44/G14),B21))</f>
        <v/>
      </c>
      <c r="E44" s="28">
        <f>IF(D44="","",IFERROR(D44-B21,0))</f>
        <v/>
      </c>
      <c r="F44" s="30">
        <f>IF(E44="","",E44*CONFIG!B3)</f>
        <v/>
      </c>
      <c r="G44" s="29">
        <f>IF(F44="","",IFERROR(F44/B23,0))</f>
        <v/>
      </c>
      <c r="H44" s="28">
        <f>IF(F44="","",IFERROR(RANK(F44,F35:F46,0),""))</f>
        <v/>
      </c>
    </row>
    <row r="45">
      <c r="A45" s="26">
        <f>A15</f>
        <v/>
      </c>
      <c r="B45" s="27">
        <f>B15</f>
        <v/>
      </c>
      <c r="C45" s="29">
        <f>IF(G15="","",MIN(G15*(1+CONFIG!B4),1))</f>
        <v/>
      </c>
      <c r="D45" s="28">
        <f>IF(OR(G15="",G15=0),"",IFERROR(B21*(C45/G15),B21))</f>
        <v/>
      </c>
      <c r="E45" s="28">
        <f>IF(D45="","",IFERROR(D45-B21,0))</f>
        <v/>
      </c>
      <c r="F45" s="30">
        <f>IF(E45="","",E45*CONFIG!B3)</f>
        <v/>
      </c>
      <c r="G45" s="29">
        <f>IF(F45="","",IFERROR(F45/B23,0))</f>
        <v/>
      </c>
      <c r="H45" s="28">
        <f>IF(F45="","",IFERROR(RANK(F45,F35:F46,0),""))</f>
        <v/>
      </c>
    </row>
    <row r="46">
      <c r="A46" s="26">
        <f>A16</f>
        <v/>
      </c>
      <c r="B46" s="27">
        <f>B16</f>
        <v/>
      </c>
      <c r="C46" s="29">
        <f>IF(G16="","",MIN(G16*(1+CONFIG!B4),1))</f>
        <v/>
      </c>
      <c r="D46" s="28">
        <f>IF(OR(G16="",G16=0),"",IFERROR(B21*(C46/G16),B21))</f>
        <v/>
      </c>
      <c r="E46" s="28">
        <f>IF(D46="","",IFERROR(D46-B21,0))</f>
        <v/>
      </c>
      <c r="F46" s="30">
        <f>IF(E46="","",E46*CONFIG!B3)</f>
        <v/>
      </c>
      <c r="G46" s="29">
        <f>IF(F46="","",IFERROR(F46/B23,0))</f>
        <v/>
      </c>
      <c r="H46" s="28">
        <f>IF(F46="","",IFERROR(RANK(F46,F35:F46,0),""))</f>
        <v/>
      </c>
    </row>
    <row r="48" ht="28" customHeight="1">
      <c r="A48" s="31" t="inlineStr">
        <is>
          <t>Total Possible Additional Revenue</t>
        </is>
      </c>
      <c r="B48" s="34">
        <f>SUMPRODUCT((F35:F46&lt;&gt;"")*F35:F46)</f>
        <v/>
      </c>
    </row>
    <row r="49" ht="28" customHeight="1">
      <c r="A49" s="31" t="inlineStr">
        <is>
          <t>Best Improvement Stage</t>
        </is>
      </c>
      <c r="B49" s="37">
        <f>IFERROR(INDEX(B35:B46,MATCH(MAX(F35:F46),F35:F46,0)),"")</f>
        <v/>
      </c>
    </row>
    <row r="50" ht="28" customHeight="1">
      <c r="A50" s="31" t="inlineStr">
        <is>
          <t>Best Stage Revenue Gain</t>
        </is>
      </c>
      <c r="B50" s="34">
        <f>MAX(F35:F46)</f>
        <v/>
      </c>
    </row>
  </sheetData>
  <mergeCells count="4">
    <mergeCell ref="A18:H18"/>
    <mergeCell ref="A33:H33"/>
    <mergeCell ref="A3:H3"/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53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20" customWidth="1" min="2" max="2"/>
    <col width="6" customWidth="1" min="3" max="3"/>
    <col width="28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8" t="inlineStr">
        <is>
          <t>FUNNEL DROP-OFF ANALYSIS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39" t="inlineStr">
        <is>
          <t xml:space="preserve">  FUNNEL OVERVIEW</t>
        </is>
      </c>
      <c r="B4" s="40" t="n"/>
      <c r="C4" s="40" t="n"/>
      <c r="D4" s="40" t="n"/>
      <c r="E4" s="40" t="n"/>
    </row>
    <row r="5" ht="32" customHeight="1">
      <c r="A5" s="41" t="inlineStr">
        <is>
          <t>Top of Funnel</t>
        </is>
      </c>
      <c r="B5" s="42">
        <f>LOGIC!B20</f>
        <v/>
      </c>
    </row>
    <row r="6" ht="32" customHeight="1">
      <c r="A6" s="41" t="inlineStr">
        <is>
          <t>Conversions (Bottom)</t>
        </is>
      </c>
      <c r="B6" s="42">
        <f>LOGIC!B21</f>
        <v/>
      </c>
    </row>
    <row r="7" ht="32" customHeight="1">
      <c r="A7" s="41" t="inlineStr">
        <is>
          <t>Overall Conversion Rate</t>
        </is>
      </c>
      <c r="B7" s="43">
        <f>LOGIC!B22</f>
        <v/>
      </c>
    </row>
    <row r="8" ht="32" customHeight="1">
      <c r="A8" s="41" t="inlineStr">
        <is>
          <t>Total Revenue</t>
        </is>
      </c>
      <c r="B8" s="44">
        <f>LOGIC!B23</f>
        <v/>
      </c>
    </row>
    <row r="9" ht="32" customHeight="1">
      <c r="A9" s="41" t="inlineStr">
        <is>
          <t>Revenue Per Visitor</t>
        </is>
      </c>
      <c r="B9" s="45">
        <f>LOGIC!B24</f>
        <v/>
      </c>
    </row>
    <row r="10" ht="32" customHeight="1">
      <c r="A10" s="41" t="inlineStr">
        <is>
          <t>Visitor ROI</t>
        </is>
      </c>
      <c r="B10" s="46">
        <f>LOGIC!B26</f>
        <v/>
      </c>
    </row>
    <row r="11" ht="32" customHeight="1">
      <c r="A11" s="41" t="inlineStr">
        <is>
          <t>Vs Target</t>
        </is>
      </c>
      <c r="B11" s="47">
        <f>LOGIC!B27</f>
        <v/>
      </c>
    </row>
    <row r="13" ht="28" customHeight="1">
      <c r="A13" s="48" t="inlineStr">
        <is>
          <t xml:space="preserve">  BIGGEST LEAK</t>
        </is>
      </c>
      <c r="B13" s="49" t="n"/>
      <c r="C13" s="49" t="n"/>
      <c r="D13" s="49" t="n"/>
      <c r="E13" s="49" t="n"/>
    </row>
    <row r="14" ht="32" customHeight="1">
      <c r="A14" s="41" t="inlineStr">
        <is>
          <t>Worst Drop-Off Stage</t>
        </is>
      </c>
      <c r="B14" s="47">
        <f>LOGIC!B29</f>
        <v/>
      </c>
    </row>
    <row r="15" ht="32" customHeight="1">
      <c r="A15" s="41" t="inlineStr">
        <is>
          <t>Users Lost</t>
        </is>
      </c>
      <c r="B15" s="42">
        <f>LOGIC!B30</f>
        <v/>
      </c>
    </row>
    <row r="16" ht="32" customHeight="1">
      <c r="A16" s="41" t="inlineStr">
        <is>
          <t>Revenue Impact</t>
        </is>
      </c>
      <c r="B16" s="50">
        <f>LOGIC!B31</f>
        <v/>
      </c>
    </row>
    <row r="18" ht="28" customHeight="1">
      <c r="A18" s="16" t="inlineStr">
        <is>
          <t xml:space="preserve">  TOP IMPROVEMENT OPPORTUNITY</t>
        </is>
      </c>
      <c r="B18" s="17" t="n"/>
      <c r="C18" s="17" t="n"/>
      <c r="D18" s="17" t="n"/>
      <c r="E18" s="17" t="n"/>
    </row>
    <row r="19" ht="32" customHeight="1">
      <c r="A19" s="41" t="inlineStr">
        <is>
          <t>Best Stage to Improve</t>
        </is>
      </c>
      <c r="B19" s="47">
        <f>LOGIC!B49</f>
        <v/>
      </c>
    </row>
    <row r="20" ht="32" customHeight="1">
      <c r="A20" s="41" t="inlineStr">
        <is>
          <t>Revenue Gain (10% lift)</t>
        </is>
      </c>
      <c r="B20" s="50">
        <f>LOGIC!B50</f>
        <v/>
      </c>
    </row>
    <row r="21" ht="32" customHeight="1">
      <c r="A21" s="41" t="inlineStr">
        <is>
          <t>Total Improvement Potential</t>
        </is>
      </c>
      <c r="B21" s="44">
        <f>LOGIC!B48</f>
        <v/>
      </c>
    </row>
    <row r="23" ht="28" customHeight="1">
      <c r="A23" s="24" t="inlineStr">
        <is>
          <t xml:space="preserve">  STAGE-BY-STAGE BREAKDOWN</t>
        </is>
      </c>
      <c r="B23" s="25" t="n"/>
      <c r="C23" s="25" t="n"/>
      <c r="D23" s="25" t="n"/>
      <c r="E23" s="25" t="n"/>
    </row>
    <row r="24" ht="32" customHeight="1">
      <c r="A24" s="18" t="inlineStr">
        <is>
          <t>Stage</t>
        </is>
      </c>
      <c r="B24" s="18" t="inlineStr">
        <is>
          <t>Count</t>
        </is>
      </c>
      <c r="C24" s="18" t="inlineStr">
        <is>
          <t>Drop-Off %</t>
        </is>
      </c>
      <c r="D24" s="18" t="inlineStr">
        <is>
          <t>Revenue Lost</t>
        </is>
      </c>
      <c r="E24" s="18" t="inlineStr">
        <is>
          <t>% of Top</t>
        </is>
      </c>
    </row>
    <row r="25">
      <c r="A25" s="51">
        <f>LOGIC!B5</f>
        <v/>
      </c>
      <c r="B25" s="52">
        <f>LOGIC!C5</f>
        <v/>
      </c>
      <c r="C25" s="53">
        <f>LOGIC!E5</f>
        <v/>
      </c>
      <c r="D25" s="54">
        <f>LOGIC!H5</f>
        <v/>
      </c>
      <c r="E25" s="53">
        <f>LOGIC!F5</f>
        <v/>
      </c>
    </row>
    <row r="26">
      <c r="A26" s="51">
        <f>LOGIC!B6</f>
        <v/>
      </c>
      <c r="B26" s="52">
        <f>LOGIC!C6</f>
        <v/>
      </c>
      <c r="C26" s="53">
        <f>LOGIC!E6</f>
        <v/>
      </c>
      <c r="D26" s="54">
        <f>LOGIC!H6</f>
        <v/>
      </c>
      <c r="E26" s="53">
        <f>LOGIC!F6</f>
        <v/>
      </c>
    </row>
    <row r="27">
      <c r="A27" s="51">
        <f>LOGIC!B7</f>
        <v/>
      </c>
      <c r="B27" s="52">
        <f>LOGIC!C7</f>
        <v/>
      </c>
      <c r="C27" s="53">
        <f>LOGIC!E7</f>
        <v/>
      </c>
      <c r="D27" s="54">
        <f>LOGIC!H7</f>
        <v/>
      </c>
      <c r="E27" s="53">
        <f>LOGIC!F7</f>
        <v/>
      </c>
    </row>
    <row r="28">
      <c r="A28" s="51">
        <f>LOGIC!B8</f>
        <v/>
      </c>
      <c r="B28" s="52">
        <f>LOGIC!C8</f>
        <v/>
      </c>
      <c r="C28" s="53">
        <f>LOGIC!E8</f>
        <v/>
      </c>
      <c r="D28" s="54">
        <f>LOGIC!H8</f>
        <v/>
      </c>
      <c r="E28" s="53">
        <f>LOGIC!F8</f>
        <v/>
      </c>
    </row>
    <row r="29">
      <c r="A29" s="51">
        <f>LOGIC!B9</f>
        <v/>
      </c>
      <c r="B29" s="52">
        <f>LOGIC!C9</f>
        <v/>
      </c>
      <c r="C29" s="53">
        <f>LOGIC!E9</f>
        <v/>
      </c>
      <c r="D29" s="54">
        <f>LOGIC!H9</f>
        <v/>
      </c>
      <c r="E29" s="53">
        <f>LOGIC!F9</f>
        <v/>
      </c>
    </row>
    <row r="30">
      <c r="A30" s="51">
        <f>LOGIC!B10</f>
        <v/>
      </c>
      <c r="B30" s="52">
        <f>LOGIC!C10</f>
        <v/>
      </c>
      <c r="C30" s="53">
        <f>LOGIC!E10</f>
        <v/>
      </c>
      <c r="D30" s="54">
        <f>LOGIC!H10</f>
        <v/>
      </c>
      <c r="E30" s="53">
        <f>LOGIC!F10</f>
        <v/>
      </c>
    </row>
    <row r="31">
      <c r="A31" s="51">
        <f>LOGIC!B11</f>
        <v/>
      </c>
      <c r="B31" s="52">
        <f>LOGIC!C11</f>
        <v/>
      </c>
      <c r="C31" s="53">
        <f>LOGIC!E11</f>
        <v/>
      </c>
      <c r="D31" s="54">
        <f>LOGIC!H11</f>
        <v/>
      </c>
      <c r="E31" s="53">
        <f>LOGIC!F11</f>
        <v/>
      </c>
    </row>
    <row r="32">
      <c r="A32" s="51">
        <f>LOGIC!B12</f>
        <v/>
      </c>
      <c r="B32" s="52">
        <f>LOGIC!C12</f>
        <v/>
      </c>
      <c r="C32" s="53">
        <f>LOGIC!E12</f>
        <v/>
      </c>
      <c r="D32" s="54">
        <f>LOGIC!H12</f>
        <v/>
      </c>
      <c r="E32" s="53">
        <f>LOGIC!F12</f>
        <v/>
      </c>
    </row>
    <row r="33">
      <c r="A33" s="51">
        <f>LOGIC!B13</f>
        <v/>
      </c>
      <c r="B33" s="52">
        <f>LOGIC!C13</f>
        <v/>
      </c>
      <c r="C33" s="53">
        <f>LOGIC!E13</f>
        <v/>
      </c>
      <c r="D33" s="54">
        <f>LOGIC!H13</f>
        <v/>
      </c>
      <c r="E33" s="53">
        <f>LOGIC!F13</f>
        <v/>
      </c>
    </row>
    <row r="34">
      <c r="A34" s="51">
        <f>LOGIC!B14</f>
        <v/>
      </c>
      <c r="B34" s="52">
        <f>LOGIC!C14</f>
        <v/>
      </c>
      <c r="C34" s="53">
        <f>LOGIC!E14</f>
        <v/>
      </c>
      <c r="D34" s="54">
        <f>LOGIC!H14</f>
        <v/>
      </c>
      <c r="E34" s="53">
        <f>LOGIC!F14</f>
        <v/>
      </c>
    </row>
    <row r="35">
      <c r="A35" s="51">
        <f>LOGIC!B15</f>
        <v/>
      </c>
      <c r="B35" s="52">
        <f>LOGIC!C15</f>
        <v/>
      </c>
      <c r="C35" s="53">
        <f>LOGIC!E15</f>
        <v/>
      </c>
      <c r="D35" s="54">
        <f>LOGIC!H15</f>
        <v/>
      </c>
      <c r="E35" s="53">
        <f>LOGIC!F15</f>
        <v/>
      </c>
    </row>
    <row r="36">
      <c r="A36" s="51">
        <f>LOGIC!B16</f>
        <v/>
      </c>
      <c r="B36" s="52">
        <f>LOGIC!C16</f>
        <v/>
      </c>
      <c r="C36" s="53">
        <f>LOGIC!E16</f>
        <v/>
      </c>
      <c r="D36" s="54">
        <f>LOGIC!H16</f>
        <v/>
      </c>
      <c r="E36" s="53">
        <f>LOGIC!F16</f>
        <v/>
      </c>
    </row>
    <row r="38" ht="28" customHeight="1">
      <c r="A38" s="24" t="inlineStr">
        <is>
          <t xml:space="preserve">  IMPROVEMENT SCENARIOS (+10% each stage)</t>
        </is>
      </c>
      <c r="B38" s="25" t="n"/>
      <c r="C38" s="25" t="n"/>
      <c r="D38" s="25" t="n"/>
      <c r="E38" s="25" t="n"/>
    </row>
    <row r="39" ht="32" customHeight="1">
      <c r="A39" s="18" t="inlineStr">
        <is>
          <t>Stage</t>
        </is>
      </c>
      <c r="B39" s="18" t="inlineStr">
        <is>
          <t>Addl Revenue</t>
        </is>
      </c>
      <c r="C39" s="18" t="inlineStr">
        <is>
          <t>% Lift</t>
        </is>
      </c>
      <c r="D39" s="18" t="inlineStr">
        <is>
          <t>Priority</t>
        </is>
      </c>
      <c r="E39" s="18" t="inlineStr">
        <is>
          <t>New Conv Rate</t>
        </is>
      </c>
    </row>
    <row r="40">
      <c r="A40" s="51">
        <f>LOGIC!B35</f>
        <v/>
      </c>
      <c r="B40" s="55">
        <f>LOGIC!F35</f>
        <v/>
      </c>
      <c r="C40" s="53">
        <f>LOGIC!G35</f>
        <v/>
      </c>
      <c r="D40" s="52">
        <f>LOGIC!H35</f>
        <v/>
      </c>
      <c r="E40" s="53">
        <f>LOGIC!C35</f>
        <v/>
      </c>
    </row>
    <row r="41">
      <c r="A41" s="51">
        <f>LOGIC!B36</f>
        <v/>
      </c>
      <c r="B41" s="55">
        <f>LOGIC!F36</f>
        <v/>
      </c>
      <c r="C41" s="53">
        <f>LOGIC!G36</f>
        <v/>
      </c>
      <c r="D41" s="52">
        <f>LOGIC!H36</f>
        <v/>
      </c>
      <c r="E41" s="53">
        <f>LOGIC!C36</f>
        <v/>
      </c>
    </row>
    <row r="42">
      <c r="A42" s="51">
        <f>LOGIC!B37</f>
        <v/>
      </c>
      <c r="B42" s="55">
        <f>LOGIC!F37</f>
        <v/>
      </c>
      <c r="C42" s="53">
        <f>LOGIC!G37</f>
        <v/>
      </c>
      <c r="D42" s="52">
        <f>LOGIC!H37</f>
        <v/>
      </c>
      <c r="E42" s="53">
        <f>LOGIC!C37</f>
        <v/>
      </c>
    </row>
    <row r="43">
      <c r="A43" s="51">
        <f>LOGIC!B38</f>
        <v/>
      </c>
      <c r="B43" s="55">
        <f>LOGIC!F38</f>
        <v/>
      </c>
      <c r="C43" s="53">
        <f>LOGIC!G38</f>
        <v/>
      </c>
      <c r="D43" s="52">
        <f>LOGIC!H38</f>
        <v/>
      </c>
      <c r="E43" s="53">
        <f>LOGIC!C38</f>
        <v/>
      </c>
    </row>
    <row r="44">
      <c r="A44" s="51">
        <f>LOGIC!B39</f>
        <v/>
      </c>
      <c r="B44" s="55">
        <f>LOGIC!F39</f>
        <v/>
      </c>
      <c r="C44" s="53">
        <f>LOGIC!G39</f>
        <v/>
      </c>
      <c r="D44" s="52">
        <f>LOGIC!H39</f>
        <v/>
      </c>
      <c r="E44" s="53">
        <f>LOGIC!C39</f>
        <v/>
      </c>
    </row>
    <row r="45">
      <c r="A45" s="51">
        <f>LOGIC!B40</f>
        <v/>
      </c>
      <c r="B45" s="55">
        <f>LOGIC!F40</f>
        <v/>
      </c>
      <c r="C45" s="53">
        <f>LOGIC!G40</f>
        <v/>
      </c>
      <c r="D45" s="52">
        <f>LOGIC!H40</f>
        <v/>
      </c>
      <c r="E45" s="53">
        <f>LOGIC!C40</f>
        <v/>
      </c>
    </row>
    <row r="46">
      <c r="A46" s="51">
        <f>LOGIC!B41</f>
        <v/>
      </c>
      <c r="B46" s="55">
        <f>LOGIC!F41</f>
        <v/>
      </c>
      <c r="C46" s="53">
        <f>LOGIC!G41</f>
        <v/>
      </c>
      <c r="D46" s="52">
        <f>LOGIC!H41</f>
        <v/>
      </c>
      <c r="E46" s="53">
        <f>LOGIC!C41</f>
        <v/>
      </c>
    </row>
    <row r="47">
      <c r="A47" s="51">
        <f>LOGIC!B42</f>
        <v/>
      </c>
      <c r="B47" s="55">
        <f>LOGIC!F42</f>
        <v/>
      </c>
      <c r="C47" s="53">
        <f>LOGIC!G42</f>
        <v/>
      </c>
      <c r="D47" s="52">
        <f>LOGIC!H42</f>
        <v/>
      </c>
      <c r="E47" s="53">
        <f>LOGIC!C42</f>
        <v/>
      </c>
    </row>
    <row r="48">
      <c r="A48" s="51">
        <f>LOGIC!B43</f>
        <v/>
      </c>
      <c r="B48" s="55">
        <f>LOGIC!F43</f>
        <v/>
      </c>
      <c r="C48" s="53">
        <f>LOGIC!G43</f>
        <v/>
      </c>
      <c r="D48" s="52">
        <f>LOGIC!H43</f>
        <v/>
      </c>
      <c r="E48" s="53">
        <f>LOGIC!C43</f>
        <v/>
      </c>
    </row>
    <row r="49">
      <c r="A49" s="51">
        <f>LOGIC!B44</f>
        <v/>
      </c>
      <c r="B49" s="55">
        <f>LOGIC!F44</f>
        <v/>
      </c>
      <c r="C49" s="53">
        <f>LOGIC!G44</f>
        <v/>
      </c>
      <c r="D49" s="52">
        <f>LOGIC!H44</f>
        <v/>
      </c>
      <c r="E49" s="53">
        <f>LOGIC!C44</f>
        <v/>
      </c>
    </row>
    <row r="50">
      <c r="A50" s="51">
        <f>LOGIC!B45</f>
        <v/>
      </c>
      <c r="B50" s="55">
        <f>LOGIC!F45</f>
        <v/>
      </c>
      <c r="C50" s="53">
        <f>LOGIC!G45</f>
        <v/>
      </c>
      <c r="D50" s="52">
        <f>LOGIC!H45</f>
        <v/>
      </c>
      <c r="E50" s="53">
        <f>LOGIC!C45</f>
        <v/>
      </c>
    </row>
    <row r="51">
      <c r="A51" s="51">
        <f>LOGIC!B46</f>
        <v/>
      </c>
      <c r="B51" s="55">
        <f>LOGIC!F46</f>
        <v/>
      </c>
      <c r="C51" s="53">
        <f>LOGIC!G46</f>
        <v/>
      </c>
      <c r="D51" s="52">
        <f>LOGIC!H46</f>
        <v/>
      </c>
      <c r="E51" s="53">
        <f>LOGIC!C46</f>
        <v/>
      </c>
    </row>
    <row r="53" ht="24" customHeight="1">
      <c r="A53" s="56" t="inlineStr">
        <is>
          <t>RangeLead.com  |  Premium B2B Lead Data  |  Free Download — rangelead.com/free-tools</t>
        </is>
      </c>
    </row>
  </sheetData>
  <mergeCells count="8">
    <mergeCell ref="A53:E53"/>
    <mergeCell ref="A4:E4"/>
    <mergeCell ref="A38:E38"/>
    <mergeCell ref="A2:E2"/>
    <mergeCell ref="A1:E1"/>
    <mergeCell ref="A23:E23"/>
    <mergeCell ref="A13:E13"/>
    <mergeCell ref="A18:E18"/>
  </mergeCells>
  <conditionalFormatting sqref="B11">
    <cfRule type="cellIs" priority="1" operator="equal" dxfId="0">
      <formula>"ON TARGET"</formula>
    </cfRule>
    <cfRule type="cellIs" priority="2" operator="equal" dxfId="1">
      <formula>"BELOW TARGET"</formula>
    </cfRule>
  </conditionalFormatting>
  <conditionalFormatting sqref="C25:C36">
    <cfRule type="dataBar" priority="3">
      <dataBar showValue="1">
        <cfvo type="min"/>
        <cfvo type="max"/>
        <color rgb="00DC2626"/>
      </dataBar>
    </cfRule>
  </conditionalFormatting>
  <conditionalFormatting sqref="E25:E36">
    <cfRule type="dataBar" priority="4">
      <dataBar showValue="1">
        <cfvo type="min"/>
        <cfvo type="max"/>
        <color rgb="000891B2"/>
      </dataBar>
    </cfRule>
  </conditionalFormatting>
  <conditionalFormatting sqref="B40:B51">
    <cfRule type="dataBar" priority="5">
      <dataBar showValue="1">
        <cfvo type="min"/>
        <cfvo type="max"/>
        <color rgb="0016A34A"/>
      </dataBar>
    </cfRule>
  </conditionalFormatting>
  <conditionalFormatting sqref="D40:D51">
    <cfRule type="cellIs" priority="6" operator="greaterThanOrEqual" dxfId="0">
      <formula>3</formula>
    </cfRule>
    <cfRule type="cellIs" priority="7" operator="between" dxfId="2">
      <formula>6</formula>
      <formula>2.999</formula>
    </cfRule>
    <cfRule type="cellIs" priority="8" operator="lessThan" dxfId="1">
      <formula>6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2026-02-10T15:45:41Z</dcterms:created>
  <dcterms:modified xmlns:dcterms="http://purl.org/dc/terms/" xmlns:xsi="http://www.w3.org/2001/XMLSchema-instance" xsi:type="dcterms:W3CDTF">2026-02-10T15:45:41Z</dcterms:modified>
</cp:coreProperties>
</file>