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&quot;$&quot;#,##0"/>
    <numFmt numFmtId="165" formatCode="0.000%"/>
    <numFmt numFmtId="166" formatCode="&quot;$&quot;#,##0.00"/>
    <numFmt numFmtId="167" formatCode="0.0%"/>
    <numFmt numFmtId="168" formatCode="#,##0.0"/>
    <numFmt numFmtId="169" formatCode="&quot;$&quot;#,##0.000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0" fontId="7" fillId="5" borderId="1" applyAlignment="1" pivotButton="0" quotePrefix="0" xfId="0">
      <alignment horizontal="center" vertical="center"/>
    </xf>
    <xf numFmtId="165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3" fontId="7" fillId="8" borderId="1" applyAlignment="1" pivotButton="0" quotePrefix="0" xfId="0">
      <alignment horizontal="center" vertical="center"/>
    </xf>
    <xf numFmtId="167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168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9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6" fontId="7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3" fontId="12" fillId="11" borderId="1" applyAlignment="1" pivotButton="0" quotePrefix="0" xfId="0">
      <alignment horizontal="center" vertical="center"/>
    </xf>
    <xf numFmtId="168" fontId="12" fillId="11" borderId="1" applyAlignment="1" pivotButton="0" quotePrefix="0" xfId="0">
      <alignment horizontal="center" vertical="center"/>
    </xf>
    <xf numFmtId="164" fontId="13" fillId="11" borderId="1" applyAlignment="1" pivotButton="0" quotePrefix="0" xfId="0">
      <alignment horizontal="center" vertical="center"/>
    </xf>
    <xf numFmtId="166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4" fontId="12" fillId="11" borderId="1" applyAlignment="1" pivotButton="0" quotePrefix="0" xfId="0">
      <alignment horizontal="center" vertical="center"/>
    </xf>
    <xf numFmtId="167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EMAIL CAMPAIGN REVENUE MODEL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Model the revenue impact of your email marketing campaigns. Understand how list size, engagement rates, and send frequency combine to drive revenue. Optimize your email strategy with data.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Email list size</t>
        </is>
      </c>
    </row>
    <row r="9" ht="22" customHeight="1">
      <c r="A9" s="6" t="inlineStr">
        <is>
          <t xml:space="preserve">  • Campaign details: open rate, CTR, conversion rate</t>
        </is>
      </c>
    </row>
    <row r="10" ht="22" customHeight="1">
      <c r="A10" s="6" t="inlineStr">
        <is>
          <t xml:space="preserve">  • Average order value (AOV)</t>
        </is>
      </c>
    </row>
    <row r="11" ht="22" customHeight="1">
      <c r="A11" s="6" t="inlineStr">
        <is>
          <t xml:space="preserve">  • Send frequency (campaigns per month)</t>
        </is>
      </c>
    </row>
    <row r="12" ht="22" customHeight="1">
      <c r="A12" s="6" t="inlineStr">
        <is>
          <t xml:space="preserve">  • List growth rate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Revenue per send</t>
        </is>
      </c>
    </row>
    <row r="16" ht="22" customHeight="1">
      <c r="A16" s="6" t="inlineStr">
        <is>
          <t xml:space="preserve">  • Revenue per subscriber (monthly &amp; annual)</t>
        </is>
      </c>
    </row>
    <row r="17" ht="22" customHeight="1">
      <c r="A17" s="6" t="inlineStr">
        <is>
          <t xml:space="preserve">  • Optimal send frequency analysis</t>
        </is>
      </c>
    </row>
    <row r="18" ht="22" customHeight="1">
      <c r="A18" s="6" t="inlineStr">
        <is>
          <t xml:space="preserve">  • List growth revenue impact over 12 months</t>
        </is>
      </c>
    </row>
    <row r="19" ht="22" customHeight="1">
      <c r="A19" s="6" t="inlineStr">
        <is>
          <t xml:space="preserve">  • Campaign comparison metrics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12:B12"/>
    <mergeCell ref="A2:B2"/>
    <mergeCell ref="A5:B5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Email Platform Cost ($/month)</t>
        </is>
      </c>
      <c r="B3" s="10" t="n">
        <v>299</v>
      </c>
      <c r="C3" s="11" t="inlineStr">
        <is>
          <t>Monthly email service cost</t>
        </is>
      </c>
    </row>
    <row r="4" ht="26" customHeight="1">
      <c r="A4" s="9" t="inlineStr">
        <is>
          <t>Unsubscribe Rate Per Send</t>
        </is>
      </c>
      <c r="B4" s="12" t="n">
        <v>0.002</v>
      </c>
      <c r="C4" s="11" t="inlineStr">
        <is>
          <t>Avg unsubscribe rate per campaign</t>
        </is>
      </c>
    </row>
    <row r="5" ht="26" customHeight="1">
      <c r="A5" s="9" t="inlineStr">
        <is>
          <t>Spam Complaint Threshold</t>
        </is>
      </c>
      <c r="B5" s="13" t="n">
        <v>0.001</v>
      </c>
      <c r="C5" s="11" t="inlineStr">
        <is>
          <t>Max acceptable spam complaint rate</t>
        </is>
      </c>
    </row>
    <row r="6" ht="26" customHeight="1">
      <c r="A6" s="9" t="inlineStr">
        <is>
          <t>Fatigue Factor Per Extra Send</t>
        </is>
      </c>
      <c r="B6" s="14" t="n">
        <v>0.05</v>
      </c>
      <c r="C6" s="11" t="inlineStr">
        <is>
          <t>Open rate decline per additional weekly send</t>
        </is>
      </c>
    </row>
    <row r="7" ht="26" customHeight="1">
      <c r="A7" s="9" t="inlineStr">
        <is>
          <t>Cost Per New Subscriber</t>
        </is>
      </c>
      <c r="B7" s="15" t="n">
        <v>2.5</v>
      </c>
      <c r="C7" s="11" t="inlineStr">
        <is>
          <t>Acquisition cost per subscriber</t>
        </is>
      </c>
    </row>
    <row r="8" ht="26" customHeight="1">
      <c r="A8" s="9" t="inlineStr">
        <is>
          <t>Months to Project</t>
        </is>
      </c>
      <c r="B8" s="16" t="n">
        <v>12</v>
      </c>
      <c r="C8" s="11" t="inlineStr">
        <is>
          <t>Growth projection horizon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25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30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 ht="28" customHeight="1">
      <c r="A1" s="17" t="inlineStr">
        <is>
          <t xml:space="preserve">  EMAIL LIST &amp; CAMPAIGN DATA — Enter in yellow cells</t>
        </is>
      </c>
      <c r="B1" s="18" t="n"/>
      <c r="C1" s="18" t="n"/>
    </row>
    <row r="3" ht="28" customHeight="1">
      <c r="A3" s="19" t="inlineStr">
        <is>
          <t xml:space="preserve">  LIST METRICS</t>
        </is>
      </c>
      <c r="B3" s="20" t="n"/>
      <c r="C3" s="20" t="n"/>
    </row>
    <row r="4" ht="28" customHeight="1">
      <c r="A4" s="21" t="inlineStr">
        <is>
          <t>Total List Size</t>
        </is>
      </c>
      <c r="B4" s="22" t="n">
        <v>25000</v>
      </c>
      <c r="C4" s="11" t="inlineStr">
        <is>
          <t>Active subscribers</t>
        </is>
      </c>
    </row>
    <row r="5" ht="28" customHeight="1">
      <c r="A5" s="21" t="inlineStr">
        <is>
          <t>Monthly List Growth Rate</t>
        </is>
      </c>
      <c r="B5" s="23" t="n">
        <v>0.03</v>
      </c>
      <c r="C5" s="11" t="inlineStr">
        <is>
          <t>Organic + paid growth</t>
        </is>
      </c>
    </row>
    <row r="6" ht="28" customHeight="1">
      <c r="A6" s="21" t="inlineStr">
        <is>
          <t>Monthly Sends (Campaigns)</t>
        </is>
      </c>
      <c r="B6" s="22" t="n">
        <v>8</v>
      </c>
      <c r="C6" s="11" t="inlineStr">
        <is>
          <t>Total campaigns per month</t>
        </is>
      </c>
    </row>
    <row r="8" ht="28" customHeight="1">
      <c r="A8" s="19" t="inlineStr">
        <is>
          <t xml:space="preserve">  CAMPAIGN PERFORMANCE</t>
        </is>
      </c>
      <c r="B8" s="20" t="n"/>
      <c r="C8" s="20" t="n"/>
    </row>
    <row r="9" ht="28" customHeight="1">
      <c r="A9" s="21" t="inlineStr">
        <is>
          <t>Average Open Rate</t>
        </is>
      </c>
      <c r="B9" s="23" t="n">
        <v>0.22</v>
      </c>
      <c r="C9" s="11" t="inlineStr">
        <is>
          <t>Industry avg: 20-25%</t>
        </is>
      </c>
    </row>
    <row r="10" ht="28" customHeight="1">
      <c r="A10" s="21" t="inlineStr">
        <is>
          <t>Average Click-Through Rate (CTR)</t>
        </is>
      </c>
      <c r="B10" s="23" t="n">
        <v>0.035</v>
      </c>
      <c r="C10" s="11" t="inlineStr">
        <is>
          <t>% of opened emails that click</t>
        </is>
      </c>
    </row>
    <row r="11" ht="28" customHeight="1">
      <c r="A11" s="21" t="inlineStr">
        <is>
          <t>Conversion Rate (of clicks)</t>
        </is>
      </c>
      <c r="B11" s="23" t="n">
        <v>0.08</v>
      </c>
      <c r="C11" s="11" t="inlineStr">
        <is>
          <t>% of clicks that convert</t>
        </is>
      </c>
    </row>
    <row r="12" ht="28" customHeight="1">
      <c r="A12" s="21" t="inlineStr">
        <is>
          <t>Average Order Value (AOV)</t>
        </is>
      </c>
      <c r="B12" s="24" t="n">
        <v>85</v>
      </c>
      <c r="C12" s="11" t="inlineStr">
        <is>
          <t>Revenue per conversion</t>
        </is>
      </c>
    </row>
    <row r="14" ht="28" customHeight="1">
      <c r="A14" s="19" t="inlineStr">
        <is>
          <t xml:space="preserve">  CAMPAIGN TYPES (optional detail)</t>
        </is>
      </c>
      <c r="B14" s="20" t="n"/>
      <c r="C14" s="20" t="n"/>
    </row>
    <row r="15" ht="32" customHeight="1">
      <c r="A15" s="25" t="inlineStr">
        <is>
          <t>Campaign Type</t>
        </is>
      </c>
      <c r="B15" s="25" t="inlineStr">
        <is>
          <t>Sends/Mo</t>
        </is>
      </c>
      <c r="C15" s="25" t="inlineStr">
        <is>
          <t>Open Rate</t>
        </is>
      </c>
      <c r="D15" s="25" t="inlineStr">
        <is>
          <t>CTR</t>
        </is>
      </c>
      <c r="E15" s="25" t="inlineStr">
        <is>
          <t>Conv Rate</t>
        </is>
      </c>
      <c r="F15" s="25" t="inlineStr">
        <is>
          <t>AOV ($)</t>
        </is>
      </c>
    </row>
    <row r="16">
      <c r="A16" s="26" t="inlineStr">
        <is>
          <t>Newsletter</t>
        </is>
      </c>
      <c r="B16" s="22" t="n">
        <v>4</v>
      </c>
      <c r="C16" s="23" t="n">
        <v>0.25</v>
      </c>
      <c r="D16" s="23" t="n">
        <v>0.04</v>
      </c>
      <c r="E16" s="23" t="n">
        <v>0.05</v>
      </c>
      <c r="F16" s="24" t="n">
        <v>65</v>
      </c>
    </row>
    <row r="17">
      <c r="A17" s="26" t="inlineStr">
        <is>
          <t>Promotional</t>
        </is>
      </c>
      <c r="B17" s="22" t="n">
        <v>2</v>
      </c>
      <c r="C17" s="23" t="n">
        <v>0.2</v>
      </c>
      <c r="D17" s="23" t="n">
        <v>0.06</v>
      </c>
      <c r="E17" s="23" t="n">
        <v>0.12</v>
      </c>
      <c r="F17" s="24" t="n">
        <v>95</v>
      </c>
    </row>
    <row r="18">
      <c r="A18" s="26" t="inlineStr">
        <is>
          <t>Welcome Series</t>
        </is>
      </c>
      <c r="B18" s="22" t="n">
        <v>1</v>
      </c>
      <c r="C18" s="23" t="n">
        <v>0.45</v>
      </c>
      <c r="D18" s="23" t="n">
        <v>0.08</v>
      </c>
      <c r="E18" s="23" t="n">
        <v>0.1</v>
      </c>
      <c r="F18" s="24" t="n">
        <v>80</v>
      </c>
    </row>
    <row r="19">
      <c r="A19" s="26" t="inlineStr">
        <is>
          <t>Re-engagement</t>
        </is>
      </c>
      <c r="B19" s="22" t="n">
        <v>1</v>
      </c>
      <c r="C19" s="23" t="n">
        <v>0.15</v>
      </c>
      <c r="D19" s="23" t="n">
        <v>0.03</v>
      </c>
      <c r="E19" s="23" t="n">
        <v>0.06</v>
      </c>
      <c r="F19" s="24" t="n">
        <v>70</v>
      </c>
    </row>
    <row r="20">
      <c r="A20" s="26" t="n"/>
      <c r="B20" s="22" t="n"/>
      <c r="C20" s="23" t="n"/>
      <c r="D20" s="23" t="n"/>
      <c r="E20" s="23" t="n"/>
      <c r="F20" s="24" t="n"/>
    </row>
    <row r="21">
      <c r="A21" s="26" t="n"/>
      <c r="B21" s="22" t="n"/>
      <c r="C21" s="23" t="n"/>
      <c r="D21" s="23" t="n"/>
      <c r="E21" s="23" t="n"/>
      <c r="F21" s="24" t="n"/>
    </row>
    <row r="22">
      <c r="A22" s="26" t="n"/>
      <c r="B22" s="22" t="n"/>
      <c r="C22" s="23" t="n"/>
      <c r="D22" s="23" t="n"/>
      <c r="E22" s="23" t="n"/>
      <c r="F22" s="24" t="n"/>
    </row>
    <row r="23">
      <c r="A23" s="26" t="n"/>
      <c r="B23" s="22" t="n"/>
      <c r="C23" s="23" t="n"/>
      <c r="D23" s="23" t="n"/>
      <c r="E23" s="23" t="n"/>
      <c r="F23" s="24" t="n"/>
    </row>
    <row r="24">
      <c r="A24" s="26" t="n"/>
      <c r="B24" s="22" t="n"/>
      <c r="C24" s="23" t="n"/>
      <c r="D24" s="23" t="n"/>
      <c r="E24" s="23" t="n"/>
      <c r="F24" s="24" t="n"/>
    </row>
    <row r="25">
      <c r="A25" s="26" t="n"/>
      <c r="B25" s="22" t="n"/>
      <c r="C25" s="23" t="n"/>
      <c r="D25" s="23" t="n"/>
      <c r="E25" s="23" t="n"/>
      <c r="F25" s="24" t="n"/>
    </row>
  </sheetData>
  <mergeCells count="4">
    <mergeCell ref="A1:C1"/>
    <mergeCell ref="A8:C8"/>
    <mergeCell ref="A14:C14"/>
    <mergeCell ref="A3:C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D73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7" t="inlineStr">
        <is>
          <t xml:space="preserve">  CALCULATIONS — All formulas, do NOT edit</t>
        </is>
      </c>
      <c r="B1" s="28" t="n"/>
      <c r="C1" s="28" t="n"/>
      <c r="D1" s="28" t="n"/>
    </row>
    <row r="3" ht="28" customHeight="1">
      <c r="A3" s="29" t="inlineStr">
        <is>
          <t xml:space="preserve">  PER-SEND METRICS</t>
        </is>
      </c>
      <c r="B3" s="30" t="n"/>
      <c r="C3" s="30" t="n"/>
      <c r="D3" s="30" t="n"/>
    </row>
    <row r="5" ht="28" customHeight="1">
      <c r="A5" s="31" t="inlineStr">
        <is>
          <t>Emails Opened Per Send</t>
        </is>
      </c>
      <c r="B5" s="32">
        <f>INPUT!B4*INPUT!B9</f>
        <v/>
      </c>
    </row>
    <row r="6" ht="28" customHeight="1">
      <c r="A6" s="31" t="inlineStr">
        <is>
          <t>Clicks Per Send</t>
        </is>
      </c>
      <c r="B6" s="32">
        <f>B5*INPUT!B10</f>
        <v/>
      </c>
    </row>
    <row r="7" ht="28" customHeight="1">
      <c r="A7" s="31" t="inlineStr">
        <is>
          <t>Conversions Per Send</t>
        </is>
      </c>
      <c r="B7" s="33">
        <f>B6*INPUT!B11</f>
        <v/>
      </c>
    </row>
    <row r="8" ht="28" customHeight="1">
      <c r="A8" s="31" t="inlineStr">
        <is>
          <t>Revenue Per Send</t>
        </is>
      </c>
      <c r="B8" s="34">
        <f>B7*INPUT!B12</f>
        <v/>
      </c>
    </row>
    <row r="9" ht="28" customHeight="1">
      <c r="A9" s="31" t="inlineStr">
        <is>
          <t>Revenue Per Subscriber Per Send</t>
        </is>
      </c>
      <c r="B9" s="35">
        <f>IFERROR(B8/INPUT!B4,0)</f>
        <v/>
      </c>
    </row>
    <row r="10" ht="28" customHeight="1">
      <c r="A10" s="31" t="inlineStr">
        <is>
          <t>Revenue Per Open</t>
        </is>
      </c>
      <c r="B10" s="36">
        <f>IFERROR(B7/B5,0)</f>
        <v/>
      </c>
    </row>
    <row r="11" ht="28" customHeight="1">
      <c r="A11" s="31" t="inlineStr">
        <is>
          <t>Revenue Per Click</t>
        </is>
      </c>
      <c r="B11" s="36">
        <f>IFERROR(B7/B6,0)</f>
        <v/>
      </c>
    </row>
    <row r="13" ht="28" customHeight="1">
      <c r="A13" s="29" t="inlineStr">
        <is>
          <t xml:space="preserve">  MONTHLY AGGREGATES</t>
        </is>
      </c>
      <c r="B13" s="30" t="n"/>
      <c r="C13" s="30" t="n"/>
      <c r="D13" s="30" t="n"/>
    </row>
    <row r="15" ht="28" customHeight="1">
      <c r="A15" s="31" t="inlineStr">
        <is>
          <t>Total Monthly Revenue</t>
        </is>
      </c>
      <c r="B15" s="34">
        <f>B8*INPUT!B6</f>
        <v/>
      </c>
    </row>
    <row r="16" ht="28" customHeight="1">
      <c r="A16" s="31" t="inlineStr">
        <is>
          <t>Monthly Email Platform Cost</t>
        </is>
      </c>
      <c r="B16" s="34">
        <f>CONFIG!B3</f>
        <v/>
      </c>
    </row>
    <row r="17" ht="28" customHeight="1">
      <c r="A17" s="31" t="inlineStr">
        <is>
          <t>Monthly Email Profit</t>
        </is>
      </c>
      <c r="B17" s="34">
        <f>B15-B16</f>
        <v/>
      </c>
    </row>
    <row r="18" ht="28" customHeight="1">
      <c r="A18" s="31" t="inlineStr">
        <is>
          <t>Email Marketing ROI</t>
        </is>
      </c>
      <c r="B18" s="37">
        <f>IFERROR((B15-B16)/B16,0)</f>
        <v/>
      </c>
    </row>
    <row r="19" ht="28" customHeight="1">
      <c r="A19" s="31" t="inlineStr">
        <is>
          <t>Revenue Per Subscriber (Monthly)</t>
        </is>
      </c>
      <c r="B19" s="36">
        <f>IFERROR(B15/INPUT!B4,0)</f>
        <v/>
      </c>
    </row>
    <row r="20" ht="28" customHeight="1">
      <c r="A20" s="31" t="inlineStr">
        <is>
          <t>Revenue Per Subscriber (Annual)</t>
        </is>
      </c>
      <c r="B20" s="36">
        <f>B19*12</f>
        <v/>
      </c>
    </row>
    <row r="21" ht="28" customHeight="1">
      <c r="A21" s="31" t="inlineStr">
        <is>
          <t>Unsubscribes Per Month</t>
        </is>
      </c>
      <c r="B21" s="32">
        <f>INPUT!B4*CONFIG!B4*INPUT!B6</f>
        <v/>
      </c>
    </row>
    <row r="22" ht="28" customHeight="1">
      <c r="A22" s="31" t="inlineStr">
        <is>
          <t>Net List Growth Per Month</t>
        </is>
      </c>
      <c r="B22" s="32">
        <f>INPUT!B4*INPUT!B5-B21</f>
        <v/>
      </c>
    </row>
    <row r="24" ht="28" customHeight="1">
      <c r="A24" s="29" t="inlineStr">
        <is>
          <t xml:space="preserve">  SEND FREQUENCY ANALYSIS</t>
        </is>
      </c>
      <c r="B24" s="30" t="n"/>
      <c r="C24" s="30" t="n"/>
      <c r="D24" s="30" t="n"/>
    </row>
    <row r="25" ht="32" customHeight="1">
      <c r="A25" s="25" t="inlineStr">
        <is>
          <t>Sends/Month</t>
        </is>
      </c>
      <c r="B25" s="25" t="inlineStr">
        <is>
          <t>Adj. Open Rate</t>
        </is>
      </c>
      <c r="C25" s="25" t="inlineStr">
        <is>
          <t>Est. Revenue</t>
        </is>
      </c>
      <c r="D25" s="25" t="inlineStr">
        <is>
          <t>Marginal Revenue</t>
        </is>
      </c>
    </row>
    <row r="26">
      <c r="A26" s="38" t="n">
        <v>1</v>
      </c>
      <c r="B26" s="39">
        <f>MAX(INPUT!B9*(1-CONFIG!B6*MAX(A26-4,0)/4),0.02)</f>
        <v/>
      </c>
      <c r="C26" s="34">
        <f>INPUT!B4*B26*INPUT!B10*INPUT!B11*INPUT!B12*A26</f>
        <v/>
      </c>
      <c r="D26" s="40">
        <f>C26</f>
        <v/>
      </c>
    </row>
    <row r="27">
      <c r="A27" s="38" t="n">
        <v>2</v>
      </c>
      <c r="B27" s="39">
        <f>MAX(INPUT!B9*(1-CONFIG!B6*MAX(A27-4,0)/4),0.02)</f>
        <v/>
      </c>
      <c r="C27" s="34">
        <f>INPUT!B4*B27*INPUT!B10*INPUT!B11*INPUT!B12*A27</f>
        <v/>
      </c>
      <c r="D27" s="40">
        <f>C27-C26</f>
        <v/>
      </c>
    </row>
    <row r="28">
      <c r="A28" s="38" t="n">
        <v>3</v>
      </c>
      <c r="B28" s="39">
        <f>MAX(INPUT!B9*(1-CONFIG!B6*MAX(A28-4,0)/4),0.02)</f>
        <v/>
      </c>
      <c r="C28" s="34">
        <f>INPUT!B4*B28*INPUT!B10*INPUT!B11*INPUT!B12*A28</f>
        <v/>
      </c>
      <c r="D28" s="40">
        <f>C28-C27</f>
        <v/>
      </c>
    </row>
    <row r="29">
      <c r="A29" s="38" t="n">
        <v>4</v>
      </c>
      <c r="B29" s="39">
        <f>MAX(INPUT!B9*(1-CONFIG!B6*MAX(A29-4,0)/4),0.02)</f>
        <v/>
      </c>
      <c r="C29" s="34">
        <f>INPUT!B4*B29*INPUT!B10*INPUT!B11*INPUT!B12*A29</f>
        <v/>
      </c>
      <c r="D29" s="40">
        <f>C29-C28</f>
        <v/>
      </c>
    </row>
    <row r="30">
      <c r="A30" s="38" t="n">
        <v>5</v>
      </c>
      <c r="B30" s="39">
        <f>MAX(INPUT!B9*(1-CONFIG!B6*MAX(A30-4,0)/4),0.02)</f>
        <v/>
      </c>
      <c r="C30" s="34">
        <f>INPUT!B4*B30*INPUT!B10*INPUT!B11*INPUT!B12*A30</f>
        <v/>
      </c>
      <c r="D30" s="40">
        <f>C30-C29</f>
        <v/>
      </c>
    </row>
    <row r="31">
      <c r="A31" s="38" t="n">
        <v>6</v>
      </c>
      <c r="B31" s="39">
        <f>MAX(INPUT!B9*(1-CONFIG!B6*MAX(A31-4,0)/4),0.02)</f>
        <v/>
      </c>
      <c r="C31" s="34">
        <f>INPUT!B4*B31*INPUT!B10*INPUT!B11*INPUT!B12*A31</f>
        <v/>
      </c>
      <c r="D31" s="40">
        <f>C31-C30</f>
        <v/>
      </c>
    </row>
    <row r="32">
      <c r="A32" s="38" t="n">
        <v>7</v>
      </c>
      <c r="B32" s="39">
        <f>MAX(INPUT!B9*(1-CONFIG!B6*MAX(A32-4,0)/4),0.02)</f>
        <v/>
      </c>
      <c r="C32" s="34">
        <f>INPUT!B4*B32*INPUT!B10*INPUT!B11*INPUT!B12*A32</f>
        <v/>
      </c>
      <c r="D32" s="40">
        <f>C32-C31</f>
        <v/>
      </c>
    </row>
    <row r="33">
      <c r="A33" s="38" t="n">
        <v>8</v>
      </c>
      <c r="B33" s="39">
        <f>MAX(INPUT!B9*(1-CONFIG!B6*MAX(A33-4,0)/4),0.02)</f>
        <v/>
      </c>
      <c r="C33" s="34">
        <f>INPUT!B4*B33*INPUT!B10*INPUT!B11*INPUT!B12*A33</f>
        <v/>
      </c>
      <c r="D33" s="40">
        <f>C33-C32</f>
        <v/>
      </c>
    </row>
    <row r="34">
      <c r="A34" s="38" t="n">
        <v>9</v>
      </c>
      <c r="B34" s="39">
        <f>MAX(INPUT!B9*(1-CONFIG!B6*MAX(A34-4,0)/4),0.02)</f>
        <v/>
      </c>
      <c r="C34" s="34">
        <f>INPUT!B4*B34*INPUT!B10*INPUT!B11*INPUT!B12*A34</f>
        <v/>
      </c>
      <c r="D34" s="40">
        <f>C34-C33</f>
        <v/>
      </c>
    </row>
    <row r="35">
      <c r="A35" s="38" t="n">
        <v>10</v>
      </c>
      <c r="B35" s="39">
        <f>MAX(INPUT!B9*(1-CONFIG!B6*MAX(A35-4,0)/4),0.02)</f>
        <v/>
      </c>
      <c r="C35" s="34">
        <f>INPUT!B4*B35*INPUT!B10*INPUT!B11*INPUT!B12*A35</f>
        <v/>
      </c>
      <c r="D35" s="40">
        <f>C35-C34</f>
        <v/>
      </c>
    </row>
    <row r="36">
      <c r="A36" s="38" t="n">
        <v>11</v>
      </c>
      <c r="B36" s="39">
        <f>MAX(INPUT!B9*(1-CONFIG!B6*MAX(A36-4,0)/4),0.02)</f>
        <v/>
      </c>
      <c r="C36" s="34">
        <f>INPUT!B4*B36*INPUT!B10*INPUT!B11*INPUT!B12*A36</f>
        <v/>
      </c>
      <c r="D36" s="40">
        <f>C36-C35</f>
        <v/>
      </c>
    </row>
    <row r="37">
      <c r="A37" s="38" t="n">
        <v>12</v>
      </c>
      <c r="B37" s="39">
        <f>MAX(INPUT!B9*(1-CONFIG!B6*MAX(A37-4,0)/4),0.02)</f>
        <v/>
      </c>
      <c r="C37" s="34">
        <f>INPUT!B4*B37*INPUT!B10*INPUT!B11*INPUT!B12*A37</f>
        <v/>
      </c>
      <c r="D37" s="40">
        <f>C37-C36</f>
        <v/>
      </c>
    </row>
    <row r="38">
      <c r="A38" s="38" t="n">
        <v>13</v>
      </c>
      <c r="B38" s="39">
        <f>MAX(INPUT!B9*(1-CONFIG!B6*MAX(A38-4,0)/4),0.02)</f>
        <v/>
      </c>
      <c r="C38" s="34">
        <f>INPUT!B4*B38*INPUT!B10*INPUT!B11*INPUT!B12*A38</f>
        <v/>
      </c>
      <c r="D38" s="40">
        <f>C38-C37</f>
        <v/>
      </c>
    </row>
    <row r="39">
      <c r="A39" s="38" t="n">
        <v>14</v>
      </c>
      <c r="B39" s="39">
        <f>MAX(INPUT!B9*(1-CONFIG!B6*MAX(A39-4,0)/4),0.02)</f>
        <v/>
      </c>
      <c r="C39" s="34">
        <f>INPUT!B4*B39*INPUT!B10*INPUT!B11*INPUT!B12*A39</f>
        <v/>
      </c>
      <c r="D39" s="40">
        <f>C39-C38</f>
        <v/>
      </c>
    </row>
    <row r="40">
      <c r="A40" s="38" t="n">
        <v>15</v>
      </c>
      <c r="B40" s="39">
        <f>MAX(INPUT!B9*(1-CONFIG!B6*MAX(A40-4,0)/4),0.02)</f>
        <v/>
      </c>
      <c r="C40" s="34">
        <f>INPUT!B4*B40*INPUT!B10*INPUT!B11*INPUT!B12*A40</f>
        <v/>
      </c>
      <c r="D40" s="40">
        <f>C40-C39</f>
        <v/>
      </c>
    </row>
    <row r="41">
      <c r="A41" s="38" t="n">
        <v>16</v>
      </c>
      <c r="B41" s="39">
        <f>MAX(INPUT!B9*(1-CONFIG!B6*MAX(A41-4,0)/4),0.02)</f>
        <v/>
      </c>
      <c r="C41" s="34">
        <f>INPUT!B4*B41*INPUT!B10*INPUT!B11*INPUT!B12*A41</f>
        <v/>
      </c>
      <c r="D41" s="40">
        <f>C41-C40</f>
        <v/>
      </c>
    </row>
    <row r="43" ht="28" customHeight="1">
      <c r="A43" s="31" t="inlineStr">
        <is>
          <t>Optimal Send Frequency</t>
        </is>
      </c>
      <c r="B43" s="32">
        <f>IFERROR(MATCH(MAX(C26:C41),C26:C41,0),INPUT!B6)</f>
        <v/>
      </c>
    </row>
    <row r="44" ht="28" customHeight="1">
      <c r="A44" s="31" t="inlineStr">
        <is>
          <t>Revenue at Optimal Freq</t>
        </is>
      </c>
      <c r="B44" s="34">
        <f>IFERROR(INDEX(C26:C41,B43),0)</f>
        <v/>
      </c>
    </row>
    <row r="45" ht="28" customHeight="1">
      <c r="A45" s="31" t="inlineStr">
        <is>
          <t>Revenue Gain vs Current</t>
        </is>
      </c>
      <c r="B45" s="34">
        <f>B44-B15</f>
        <v/>
      </c>
    </row>
    <row r="47" ht="28" customHeight="1">
      <c r="A47" s="29" t="inlineStr">
        <is>
          <t xml:space="preserve">  LIST GROWTH PROJECTION</t>
        </is>
      </c>
      <c r="B47" s="30" t="n"/>
      <c r="C47" s="30" t="n"/>
      <c r="D47" s="30" t="n"/>
    </row>
    <row r="48" ht="32" customHeight="1">
      <c r="A48" s="25" t="inlineStr">
        <is>
          <t>Month</t>
        </is>
      </c>
      <c r="B48" s="25" t="inlineStr">
        <is>
          <t>List Size</t>
        </is>
      </c>
      <c r="C48" s="25" t="inlineStr">
        <is>
          <t>Monthly Revenue</t>
        </is>
      </c>
      <c r="D48" s="25" t="inlineStr">
        <is>
          <t>Cumulative Revenue</t>
        </is>
      </c>
    </row>
    <row r="49">
      <c r="A49" s="38" t="n">
        <v>1</v>
      </c>
      <c r="B49" s="41">
        <f>INPUT!B4</f>
        <v/>
      </c>
      <c r="C49" s="40">
        <f>B49*INPUT!B9*INPUT!B10*INPUT!B11*INPUT!B12*INPUT!B6</f>
        <v/>
      </c>
      <c r="D49" s="34">
        <f>C49</f>
        <v/>
      </c>
    </row>
    <row r="50">
      <c r="A50" s="38" t="n">
        <v>2</v>
      </c>
      <c r="B50" s="41">
        <f>B49*(1+INPUT!B5)</f>
        <v/>
      </c>
      <c r="C50" s="40">
        <f>B50*INPUT!B9*INPUT!B10*INPUT!B11*INPUT!B12*INPUT!B6</f>
        <v/>
      </c>
      <c r="D50" s="34">
        <f>D49+C50</f>
        <v/>
      </c>
    </row>
    <row r="51">
      <c r="A51" s="38" t="n">
        <v>3</v>
      </c>
      <c r="B51" s="41">
        <f>B50*(1+INPUT!B5)</f>
        <v/>
      </c>
      <c r="C51" s="40">
        <f>B51*INPUT!B9*INPUT!B10*INPUT!B11*INPUT!B12*INPUT!B6</f>
        <v/>
      </c>
      <c r="D51" s="34">
        <f>D50+C51</f>
        <v/>
      </c>
    </row>
    <row r="52">
      <c r="A52" s="38" t="n">
        <v>4</v>
      </c>
      <c r="B52" s="41">
        <f>B51*(1+INPUT!B5)</f>
        <v/>
      </c>
      <c r="C52" s="40">
        <f>B52*INPUT!B9*INPUT!B10*INPUT!B11*INPUT!B12*INPUT!B6</f>
        <v/>
      </c>
      <c r="D52" s="34">
        <f>D51+C52</f>
        <v/>
      </c>
    </row>
    <row r="53">
      <c r="A53" s="38" t="n">
        <v>5</v>
      </c>
      <c r="B53" s="41">
        <f>B52*(1+INPUT!B5)</f>
        <v/>
      </c>
      <c r="C53" s="40">
        <f>B53*INPUT!B9*INPUT!B10*INPUT!B11*INPUT!B12*INPUT!B6</f>
        <v/>
      </c>
      <c r="D53" s="34">
        <f>D52+C53</f>
        <v/>
      </c>
    </row>
    <row r="54">
      <c r="A54" s="38" t="n">
        <v>6</v>
      </c>
      <c r="B54" s="41">
        <f>B53*(1+INPUT!B5)</f>
        <v/>
      </c>
      <c r="C54" s="40">
        <f>B54*INPUT!B9*INPUT!B10*INPUT!B11*INPUT!B12*INPUT!B6</f>
        <v/>
      </c>
      <c r="D54" s="34">
        <f>D53+C54</f>
        <v/>
      </c>
    </row>
    <row r="55">
      <c r="A55" s="38" t="n">
        <v>7</v>
      </c>
      <c r="B55" s="41">
        <f>B54*(1+INPUT!B5)</f>
        <v/>
      </c>
      <c r="C55" s="40">
        <f>B55*INPUT!B9*INPUT!B10*INPUT!B11*INPUT!B12*INPUT!B6</f>
        <v/>
      </c>
      <c r="D55" s="34">
        <f>D54+C55</f>
        <v/>
      </c>
    </row>
    <row r="56">
      <c r="A56" s="38" t="n">
        <v>8</v>
      </c>
      <c r="B56" s="41">
        <f>B55*(1+INPUT!B5)</f>
        <v/>
      </c>
      <c r="C56" s="40">
        <f>B56*INPUT!B9*INPUT!B10*INPUT!B11*INPUT!B12*INPUT!B6</f>
        <v/>
      </c>
      <c r="D56" s="34">
        <f>D55+C56</f>
        <v/>
      </c>
    </row>
    <row r="57">
      <c r="A57" s="38" t="n">
        <v>9</v>
      </c>
      <c r="B57" s="41">
        <f>B56*(1+INPUT!B5)</f>
        <v/>
      </c>
      <c r="C57" s="40">
        <f>B57*INPUT!B9*INPUT!B10*INPUT!B11*INPUT!B12*INPUT!B6</f>
        <v/>
      </c>
      <c r="D57" s="34">
        <f>D56+C57</f>
        <v/>
      </c>
    </row>
    <row r="58">
      <c r="A58" s="38" t="n">
        <v>10</v>
      </c>
      <c r="B58" s="41">
        <f>B57*(1+INPUT!B5)</f>
        <v/>
      </c>
      <c r="C58" s="40">
        <f>B58*INPUT!B9*INPUT!B10*INPUT!B11*INPUT!B12*INPUT!B6</f>
        <v/>
      </c>
      <c r="D58" s="34">
        <f>D57+C58</f>
        <v/>
      </c>
    </row>
    <row r="59">
      <c r="A59" s="38" t="n">
        <v>11</v>
      </c>
      <c r="B59" s="41">
        <f>B58*(1+INPUT!B5)</f>
        <v/>
      </c>
      <c r="C59" s="40">
        <f>B59*INPUT!B9*INPUT!B10*INPUT!B11*INPUT!B12*INPUT!B6</f>
        <v/>
      </c>
      <c r="D59" s="34">
        <f>D58+C59</f>
        <v/>
      </c>
    </row>
    <row r="60">
      <c r="A60" s="38" t="n">
        <v>12</v>
      </c>
      <c r="B60" s="41">
        <f>B59*(1+INPUT!B5)</f>
        <v/>
      </c>
      <c r="C60" s="40">
        <f>B60*INPUT!B9*INPUT!B10*INPUT!B11*INPUT!B12*INPUT!B6</f>
        <v/>
      </c>
      <c r="D60" s="34">
        <f>D59+C60</f>
        <v/>
      </c>
    </row>
    <row r="62" ht="28" customHeight="1">
      <c r="A62" s="29" t="inlineStr">
        <is>
          <t xml:space="preserve">  CAMPAIGN TYPE REVENUE</t>
        </is>
      </c>
      <c r="B62" s="30" t="n"/>
      <c r="C62" s="30" t="n"/>
      <c r="D62" s="30" t="n"/>
    </row>
    <row r="63" ht="32" customHeight="1">
      <c r="A63" s="25" t="inlineStr">
        <is>
          <t>Campaign Type</t>
        </is>
      </c>
      <c r="B63" s="25" t="inlineStr">
        <is>
          <t>Monthly Revenue</t>
        </is>
      </c>
      <c r="C63" s="25" t="inlineStr">
        <is>
          <t>% of Total</t>
        </is>
      </c>
      <c r="D63" s="25" t="inlineStr">
        <is>
          <t>Revenue/Subscriber</t>
        </is>
      </c>
    </row>
    <row r="64">
      <c r="A64" s="42">
        <f>INPUT!A16</f>
        <v/>
      </c>
      <c r="B64" s="34">
        <f>IF(INPUT!A16="","",INPUT!B4*INPUT!C16*INPUT!D16*INPUT!E16*INPUT!F16*INPUT!B16)</f>
        <v/>
      </c>
      <c r="C64" s="39">
        <f>IF(B64="","",IFERROR(B64/SUM(B64:B73),0))</f>
        <v/>
      </c>
      <c r="D64" s="43">
        <f>IF(B64="","",IFERROR(B64/INPUT!B4,0))</f>
        <v/>
      </c>
    </row>
    <row r="65">
      <c r="A65" s="42">
        <f>INPUT!A17</f>
        <v/>
      </c>
      <c r="B65" s="34">
        <f>IF(INPUT!A17="","",INPUT!B4*INPUT!C17*INPUT!D17*INPUT!E17*INPUT!F17*INPUT!B17)</f>
        <v/>
      </c>
      <c r="C65" s="39">
        <f>IF(B65="","",IFERROR(B65/SUM(B64:B73),0))</f>
        <v/>
      </c>
      <c r="D65" s="43">
        <f>IF(B65="","",IFERROR(B65/INPUT!B4,0))</f>
        <v/>
      </c>
    </row>
    <row r="66">
      <c r="A66" s="42">
        <f>INPUT!A18</f>
        <v/>
      </c>
      <c r="B66" s="34">
        <f>IF(INPUT!A18="","",INPUT!B4*INPUT!C18*INPUT!D18*INPUT!E18*INPUT!F18*INPUT!B18)</f>
        <v/>
      </c>
      <c r="C66" s="39">
        <f>IF(B66="","",IFERROR(B66/SUM(B64:B73),0))</f>
        <v/>
      </c>
      <c r="D66" s="43">
        <f>IF(B66="","",IFERROR(B66/INPUT!B4,0))</f>
        <v/>
      </c>
    </row>
    <row r="67">
      <c r="A67" s="42">
        <f>INPUT!A19</f>
        <v/>
      </c>
      <c r="B67" s="34">
        <f>IF(INPUT!A19="","",INPUT!B4*INPUT!C19*INPUT!D19*INPUT!E19*INPUT!F19*INPUT!B19)</f>
        <v/>
      </c>
      <c r="C67" s="39">
        <f>IF(B67="","",IFERROR(B67/SUM(B64:B73),0))</f>
        <v/>
      </c>
      <c r="D67" s="43">
        <f>IF(B67="","",IFERROR(B67/INPUT!B4,0))</f>
        <v/>
      </c>
    </row>
    <row r="68">
      <c r="A68" s="42">
        <f>INPUT!A20</f>
        <v/>
      </c>
      <c r="B68" s="34">
        <f>IF(INPUT!A20="","",INPUT!B4*INPUT!C20*INPUT!D20*INPUT!E20*INPUT!F20*INPUT!B20)</f>
        <v/>
      </c>
      <c r="C68" s="39">
        <f>IF(B68="","",IFERROR(B68/SUM(B64:B73),0))</f>
        <v/>
      </c>
      <c r="D68" s="43">
        <f>IF(B68="","",IFERROR(B68/INPUT!B4,0))</f>
        <v/>
      </c>
    </row>
    <row r="69">
      <c r="A69" s="42">
        <f>INPUT!A21</f>
        <v/>
      </c>
      <c r="B69" s="34">
        <f>IF(INPUT!A21="","",INPUT!B4*INPUT!C21*INPUT!D21*INPUT!E21*INPUT!F21*INPUT!B21)</f>
        <v/>
      </c>
      <c r="C69" s="39">
        <f>IF(B69="","",IFERROR(B69/SUM(B64:B73),0))</f>
        <v/>
      </c>
      <c r="D69" s="43">
        <f>IF(B69="","",IFERROR(B69/INPUT!B4,0))</f>
        <v/>
      </c>
    </row>
    <row r="70">
      <c r="A70" s="42">
        <f>INPUT!A22</f>
        <v/>
      </c>
      <c r="B70" s="34">
        <f>IF(INPUT!A22="","",INPUT!B4*INPUT!C22*INPUT!D22*INPUT!E22*INPUT!F22*INPUT!B22)</f>
        <v/>
      </c>
      <c r="C70" s="39">
        <f>IF(B70="","",IFERROR(B70/SUM(B64:B73),0))</f>
        <v/>
      </c>
      <c r="D70" s="43">
        <f>IF(B70="","",IFERROR(B70/INPUT!B4,0))</f>
        <v/>
      </c>
    </row>
    <row r="71">
      <c r="A71" s="42">
        <f>INPUT!A23</f>
        <v/>
      </c>
      <c r="B71" s="34">
        <f>IF(INPUT!A23="","",INPUT!B4*INPUT!C23*INPUT!D23*INPUT!E23*INPUT!F23*INPUT!B23)</f>
        <v/>
      </c>
      <c r="C71" s="39">
        <f>IF(B71="","",IFERROR(B71/SUM(B64:B73),0))</f>
        <v/>
      </c>
      <c r="D71" s="43">
        <f>IF(B71="","",IFERROR(B71/INPUT!B4,0))</f>
        <v/>
      </c>
    </row>
    <row r="72">
      <c r="A72" s="42">
        <f>INPUT!A24</f>
        <v/>
      </c>
      <c r="B72" s="34">
        <f>IF(INPUT!A24="","",INPUT!B4*INPUT!C24*INPUT!D24*INPUT!E24*INPUT!F24*INPUT!B24)</f>
        <v/>
      </c>
      <c r="C72" s="39">
        <f>IF(B72="","",IFERROR(B72/SUM(B64:B73),0))</f>
        <v/>
      </c>
      <c r="D72" s="43">
        <f>IF(B72="","",IFERROR(B72/INPUT!B4,0))</f>
        <v/>
      </c>
    </row>
    <row r="73">
      <c r="A73" s="42">
        <f>INPUT!A25</f>
        <v/>
      </c>
      <c r="B73" s="34">
        <f>IF(INPUT!A25="","",INPUT!B4*INPUT!C25*INPUT!D25*INPUT!E25*INPUT!F25*INPUT!B25)</f>
        <v/>
      </c>
      <c r="C73" s="39">
        <f>IF(B73="","",IFERROR(B73/SUM(B64:B73),0))</f>
        <v/>
      </c>
      <c r="D73" s="43">
        <f>IF(B73="","",IFERROR(B73/INPUT!B4,0))</f>
        <v/>
      </c>
    </row>
  </sheetData>
  <mergeCells count="6">
    <mergeCell ref="A1:D1"/>
    <mergeCell ref="A62:D62"/>
    <mergeCell ref="A3:D3"/>
    <mergeCell ref="A24:D24"/>
    <mergeCell ref="A47:D47"/>
    <mergeCell ref="A13:D1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6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4" t="inlineStr">
        <is>
          <t>EMAIL CAMPAIGN REVENUE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9" t="inlineStr">
        <is>
          <t xml:space="preserve">  PER-SEND PERFORMANCE</t>
        </is>
      </c>
      <c r="B4" s="20" t="n"/>
      <c r="C4" s="20" t="n"/>
      <c r="D4" s="20" t="n"/>
      <c r="E4" s="20" t="n"/>
    </row>
    <row r="5" ht="32" customHeight="1">
      <c r="A5" s="21" t="inlineStr">
        <is>
          <t>Emails Opened Per Send</t>
        </is>
      </c>
      <c r="B5" s="45">
        <f>LOGIC!B5</f>
        <v/>
      </c>
    </row>
    <row r="6" ht="32" customHeight="1">
      <c r="A6" s="21" t="inlineStr">
        <is>
          <t>Clicks Per Send</t>
        </is>
      </c>
      <c r="B6" s="45">
        <f>LOGIC!B6</f>
        <v/>
      </c>
    </row>
    <row r="7" ht="32" customHeight="1">
      <c r="A7" s="21" t="inlineStr">
        <is>
          <t>Conversions Per Send</t>
        </is>
      </c>
      <c r="B7" s="46">
        <f>LOGIC!B7</f>
        <v/>
      </c>
    </row>
    <row r="8" ht="32" customHeight="1">
      <c r="A8" s="21" t="inlineStr">
        <is>
          <t>Revenue Per Send</t>
        </is>
      </c>
      <c r="B8" s="47">
        <f>LOGIC!B8</f>
        <v/>
      </c>
    </row>
    <row r="9" ht="32" customHeight="1">
      <c r="A9" s="21" t="inlineStr">
        <is>
          <t>Revenue Per Open</t>
        </is>
      </c>
      <c r="B9" s="48">
        <f>LOGIC!B10</f>
        <v/>
      </c>
    </row>
    <row r="10" ht="32" customHeight="1">
      <c r="A10" s="21" t="inlineStr">
        <is>
          <t>Revenue Per Click</t>
        </is>
      </c>
      <c r="B10" s="48">
        <f>LOGIC!B11</f>
        <v/>
      </c>
    </row>
    <row r="12" ht="28" customHeight="1">
      <c r="A12" s="49" t="inlineStr">
        <is>
          <t xml:space="preserve">  MONTHLY TOTALS</t>
        </is>
      </c>
      <c r="B12" s="50" t="n"/>
      <c r="C12" s="50" t="n"/>
      <c r="D12" s="50" t="n"/>
      <c r="E12" s="50" t="n"/>
    </row>
    <row r="13" ht="32" customHeight="1">
      <c r="A13" s="21" t="inlineStr">
        <is>
          <t>Total Monthly Revenue</t>
        </is>
      </c>
      <c r="B13" s="47">
        <f>LOGIC!B15</f>
        <v/>
      </c>
    </row>
    <row r="14" ht="32" customHeight="1">
      <c r="A14" s="21" t="inlineStr">
        <is>
          <t>Platform Cost</t>
        </is>
      </c>
      <c r="B14" s="51">
        <f>LOGIC!B16</f>
        <v/>
      </c>
    </row>
    <row r="15" ht="32" customHeight="1">
      <c r="A15" s="21" t="inlineStr">
        <is>
          <t>Net Email Profit</t>
        </is>
      </c>
      <c r="B15" s="51">
        <f>LOGIC!B17</f>
        <v/>
      </c>
    </row>
    <row r="16" ht="32" customHeight="1">
      <c r="A16" s="21" t="inlineStr">
        <is>
          <t>Email Marketing ROI</t>
        </is>
      </c>
      <c r="B16" s="52">
        <f>LOGIC!B18</f>
        <v/>
      </c>
    </row>
    <row r="17" ht="32" customHeight="1">
      <c r="A17" s="21" t="inlineStr">
        <is>
          <t>Revenue Per Subscriber (Mo)</t>
        </is>
      </c>
      <c r="B17" s="48">
        <f>LOGIC!B19</f>
        <v/>
      </c>
    </row>
    <row r="18" ht="32" customHeight="1">
      <c r="A18" s="21" t="inlineStr">
        <is>
          <t>Revenue Per Subscriber (Yr)</t>
        </is>
      </c>
      <c r="B18" s="48">
        <f>LOGIC!B20</f>
        <v/>
      </c>
    </row>
    <row r="20" ht="28" customHeight="1">
      <c r="A20" s="17" t="inlineStr">
        <is>
          <t xml:space="preserve">  FREQUENCY OPTIMIZATION</t>
        </is>
      </c>
      <c r="B20" s="18" t="n"/>
      <c r="C20" s="18" t="n"/>
      <c r="D20" s="18" t="n"/>
      <c r="E20" s="18" t="n"/>
    </row>
    <row r="21" ht="32" customHeight="1">
      <c r="A21" s="21" t="inlineStr">
        <is>
          <t>Optimal Sends Per Month</t>
        </is>
      </c>
      <c r="B21" s="45">
        <f>LOGIC!B43</f>
        <v/>
      </c>
    </row>
    <row r="22" ht="32" customHeight="1">
      <c r="A22" s="21" t="inlineStr">
        <is>
          <t>Revenue at Optimal Frequency</t>
        </is>
      </c>
      <c r="B22" s="51">
        <f>LOGIC!B44</f>
        <v/>
      </c>
    </row>
    <row r="23" ht="32" customHeight="1">
      <c r="A23" s="21" t="inlineStr">
        <is>
          <t>Potential Gain vs Current</t>
        </is>
      </c>
      <c r="B23" s="51">
        <f>LOGIC!B45</f>
        <v/>
      </c>
    </row>
    <row r="25" ht="28" customHeight="1">
      <c r="A25" s="27" t="inlineStr">
        <is>
          <t xml:space="preserve">  LIST HEALTH</t>
        </is>
      </c>
      <c r="B25" s="28" t="n"/>
      <c r="C25" s="28" t="n"/>
      <c r="D25" s="28" t="n"/>
      <c r="E25" s="28" t="n"/>
    </row>
    <row r="26" ht="32" customHeight="1">
      <c r="A26" s="21" t="inlineStr">
        <is>
          <t>Unsubscribes Per Month</t>
        </is>
      </c>
      <c r="B26" s="45">
        <f>LOGIC!B21</f>
        <v/>
      </c>
    </row>
    <row r="27" ht="32" customHeight="1">
      <c r="A27" s="21" t="inlineStr">
        <is>
          <t>Net List Growth</t>
        </is>
      </c>
      <c r="B27" s="45">
        <f>LOGIC!B22</f>
        <v/>
      </c>
    </row>
    <row r="28" ht="32" customHeight="1">
      <c r="A28" s="21" t="inlineStr">
        <is>
          <t>List Growth Status</t>
        </is>
      </c>
      <c r="B28" s="53">
        <f>IF(LOGIC!B22&gt;0,"GROWING",IF(LOGIC!B22=0,"FLAT","SHRINKING"))</f>
        <v/>
      </c>
    </row>
    <row r="30" ht="28" customHeight="1">
      <c r="A30" s="29" t="inlineStr">
        <is>
          <t xml:space="preserve">  12-MONTH GROWTH PROJECTION</t>
        </is>
      </c>
      <c r="B30" s="30" t="n"/>
      <c r="C30" s="30" t="n"/>
      <c r="D30" s="30" t="n"/>
      <c r="E30" s="30" t="n"/>
    </row>
    <row r="31" ht="32" customHeight="1">
      <c r="A31" s="25" t="inlineStr">
        <is>
          <t>Month</t>
        </is>
      </c>
      <c r="B31" s="25" t="inlineStr">
        <is>
          <t>List Size</t>
        </is>
      </c>
      <c r="C31" s="25" t="inlineStr">
        <is>
          <t>Monthly Revenue</t>
        </is>
      </c>
      <c r="D31" s="25" t="inlineStr">
        <is>
          <t>Cumulative Revenue</t>
        </is>
      </c>
    </row>
    <row r="32">
      <c r="A32" s="54">
        <f>LOGIC!A49</f>
        <v/>
      </c>
      <c r="B32" s="55">
        <f>LOGIC!B49</f>
        <v/>
      </c>
      <c r="C32" s="56">
        <f>LOGIC!C49</f>
        <v/>
      </c>
      <c r="D32" s="57">
        <f>LOGIC!D49</f>
        <v/>
      </c>
    </row>
    <row r="33">
      <c r="A33" s="54">
        <f>LOGIC!A50</f>
        <v/>
      </c>
      <c r="B33" s="55">
        <f>LOGIC!B50</f>
        <v/>
      </c>
      <c r="C33" s="56">
        <f>LOGIC!C50</f>
        <v/>
      </c>
      <c r="D33" s="57">
        <f>LOGIC!D50</f>
        <v/>
      </c>
    </row>
    <row r="34">
      <c r="A34" s="54">
        <f>LOGIC!A51</f>
        <v/>
      </c>
      <c r="B34" s="55">
        <f>LOGIC!B51</f>
        <v/>
      </c>
      <c r="C34" s="56">
        <f>LOGIC!C51</f>
        <v/>
      </c>
      <c r="D34" s="57">
        <f>LOGIC!D51</f>
        <v/>
      </c>
    </row>
    <row r="35">
      <c r="A35" s="54">
        <f>LOGIC!A52</f>
        <v/>
      </c>
      <c r="B35" s="55">
        <f>LOGIC!B52</f>
        <v/>
      </c>
      <c r="C35" s="56">
        <f>LOGIC!C52</f>
        <v/>
      </c>
      <c r="D35" s="57">
        <f>LOGIC!D52</f>
        <v/>
      </c>
    </row>
    <row r="36">
      <c r="A36" s="54">
        <f>LOGIC!A53</f>
        <v/>
      </c>
      <c r="B36" s="55">
        <f>LOGIC!B53</f>
        <v/>
      </c>
      <c r="C36" s="56">
        <f>LOGIC!C53</f>
        <v/>
      </c>
      <c r="D36" s="57">
        <f>LOGIC!D53</f>
        <v/>
      </c>
    </row>
    <row r="37">
      <c r="A37" s="54">
        <f>LOGIC!A54</f>
        <v/>
      </c>
      <c r="B37" s="55">
        <f>LOGIC!B54</f>
        <v/>
      </c>
      <c r="C37" s="56">
        <f>LOGIC!C54</f>
        <v/>
      </c>
      <c r="D37" s="57">
        <f>LOGIC!D54</f>
        <v/>
      </c>
    </row>
    <row r="38">
      <c r="A38" s="54">
        <f>LOGIC!A55</f>
        <v/>
      </c>
      <c r="B38" s="55">
        <f>LOGIC!B55</f>
        <v/>
      </c>
      <c r="C38" s="56">
        <f>LOGIC!C55</f>
        <v/>
      </c>
      <c r="D38" s="57">
        <f>LOGIC!D55</f>
        <v/>
      </c>
    </row>
    <row r="39">
      <c r="A39" s="54">
        <f>LOGIC!A56</f>
        <v/>
      </c>
      <c r="B39" s="55">
        <f>LOGIC!B56</f>
        <v/>
      </c>
      <c r="C39" s="56">
        <f>LOGIC!C56</f>
        <v/>
      </c>
      <c r="D39" s="57">
        <f>LOGIC!D56</f>
        <v/>
      </c>
    </row>
    <row r="40">
      <c r="A40" s="54">
        <f>LOGIC!A57</f>
        <v/>
      </c>
      <c r="B40" s="55">
        <f>LOGIC!B57</f>
        <v/>
      </c>
      <c r="C40" s="56">
        <f>LOGIC!C57</f>
        <v/>
      </c>
      <c r="D40" s="57">
        <f>LOGIC!D57</f>
        <v/>
      </c>
    </row>
    <row r="41">
      <c r="A41" s="54">
        <f>LOGIC!A58</f>
        <v/>
      </c>
      <c r="B41" s="55">
        <f>LOGIC!B58</f>
        <v/>
      </c>
      <c r="C41" s="56">
        <f>LOGIC!C58</f>
        <v/>
      </c>
      <c r="D41" s="57">
        <f>LOGIC!D58</f>
        <v/>
      </c>
    </row>
    <row r="42">
      <c r="A42" s="54">
        <f>LOGIC!A59</f>
        <v/>
      </c>
      <c r="B42" s="55">
        <f>LOGIC!B59</f>
        <v/>
      </c>
      <c r="C42" s="56">
        <f>LOGIC!C59</f>
        <v/>
      </c>
      <c r="D42" s="57">
        <f>LOGIC!D59</f>
        <v/>
      </c>
    </row>
    <row r="43">
      <c r="A43" s="54">
        <f>LOGIC!A60</f>
        <v/>
      </c>
      <c r="B43" s="55">
        <f>LOGIC!B60</f>
        <v/>
      </c>
      <c r="C43" s="56">
        <f>LOGIC!C60</f>
        <v/>
      </c>
      <c r="D43" s="57">
        <f>LOGIC!D60</f>
        <v/>
      </c>
    </row>
    <row r="45" ht="24" customHeight="1">
      <c r="A45" s="58" t="inlineStr">
        <is>
          <t>RangeLead.com  |  Premium B2B Lead Data  |  Free Download — rangelead.com/free-tools</t>
        </is>
      </c>
    </row>
  </sheetData>
  <mergeCells count="8">
    <mergeCell ref="A30:E30"/>
    <mergeCell ref="A12:E12"/>
    <mergeCell ref="A4:E4"/>
    <mergeCell ref="A20:E20"/>
    <mergeCell ref="A2:E2"/>
    <mergeCell ref="A25:E25"/>
    <mergeCell ref="A1:E1"/>
    <mergeCell ref="A45:E45"/>
  </mergeCells>
  <conditionalFormatting sqref="B28">
    <cfRule type="cellIs" priority="1" operator="equal" dxfId="0">
      <formula>"GROWING"</formula>
    </cfRule>
    <cfRule type="cellIs" priority="2" operator="equal" dxfId="1">
      <formula>"FLAT"</formula>
    </cfRule>
    <cfRule type="cellIs" priority="3" operator="equal" dxfId="2">
      <formula>"SHRINKING"</formula>
    </cfRule>
  </conditionalFormatting>
  <conditionalFormatting sqref="D32:D43">
    <cfRule type="dataBar" priority="4">
      <dataBar showValue="1">
        <cfvo type="min"/>
        <cfvo type="max"/>
        <color rgb="0016A34A"/>
      </dataBar>
    </cfRule>
  </conditionalFormatting>
  <conditionalFormatting sqref="B24:B25">
    <cfRule type="cellIs" priority="5" operator="greaterThan" dxfId="0">
      <formula>0</formula>
    </cfRule>
    <cfRule type="cellIs" priority="6" operator="lessThan" dxfId="2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