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&quot;$&quot;#,##0"/>
    <numFmt numFmtId="165" formatCode="0.0"/>
    <numFmt numFmtId="166" formatCode="0.0%"/>
    <numFmt numFmtId="167" formatCode="&quot;$&quot;#,##0.00"/>
    <numFmt numFmtId="168" formatCode="0.0x"/>
    <numFmt numFmtId="169" formatCode="0.0 &quot;months&quot;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5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7" fillId="10" borderId="1" applyAlignment="1" pivotButton="0" quotePrefix="0" xfId="0">
      <alignment horizontal="left" vertical="center"/>
    </xf>
    <xf numFmtId="164" fontId="10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left" vertical="center"/>
    </xf>
    <xf numFmtId="3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4" fontId="12" fillId="11" borderId="1" applyAlignment="1" pivotButton="0" quotePrefix="0" xfId="0">
      <alignment horizontal="center" vertical="center"/>
    </xf>
    <xf numFmtId="3" fontId="12" fillId="11" borderId="1" applyAlignment="1" pivotButton="0" quotePrefix="0" xfId="0">
      <alignment horizontal="center" vertical="center"/>
    </xf>
    <xf numFmtId="164" fontId="13" fillId="11" borderId="1" applyAlignment="1" pivotButton="0" quotePrefix="0" xfId="0">
      <alignment horizontal="center" vertical="center"/>
    </xf>
    <xf numFmtId="168" fontId="12" fillId="11" borderId="1" applyAlignment="1" pivotButton="0" quotePrefix="0" xfId="0">
      <alignment horizontal="center" vertical="center"/>
    </xf>
    <xf numFmtId="169" fontId="12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12" fillId="11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167" fontId="10" fillId="7" borderId="1" applyAlignment="1" pivotButton="0" quotePrefix="0" xfId="0">
      <alignment horizontal="center" vertical="center"/>
    </xf>
    <xf numFmtId="167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CUSTOMER ACQUISITION COST TRACKER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Track and analyze your customer acquisition costs across all marketing channels. Compare CAC by channel, monitor trends, calculate LTV:CAC ratios, and identify your most efficient acquisition channels.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Monthly spend per channel</t>
        </is>
      </c>
    </row>
    <row r="9" ht="22" customHeight="1">
      <c r="A9" s="6" t="inlineStr">
        <is>
          <t xml:space="preserve">  • New customers acquired per channel</t>
        </is>
      </c>
    </row>
    <row r="10" ht="22" customHeight="1">
      <c r="A10" s="6" t="inlineStr">
        <is>
          <t xml:space="preserve">  • Customer lifetime value (LTV)</t>
        </is>
      </c>
    </row>
    <row r="11" ht="22" customHeight="1">
      <c r="A11" s="6" t="inlineStr">
        <is>
          <t xml:space="preserve">  • Monthly data for trend analysis (6 months)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CAC per channel</t>
        </is>
      </c>
    </row>
    <row r="15" ht="22" customHeight="1">
      <c r="A15" s="6" t="inlineStr">
        <is>
          <t xml:space="preserve">  • Blended CAC across all channels</t>
        </is>
      </c>
    </row>
    <row r="16" ht="22" customHeight="1">
      <c r="A16" s="6" t="inlineStr">
        <is>
          <t xml:space="preserve">  • LTV:CAC ratio per channel</t>
        </is>
      </c>
    </row>
    <row r="17" ht="22" customHeight="1">
      <c r="A17" s="6" t="inlineStr">
        <is>
          <t xml:space="preserve">  • Channel efficiency ranking</t>
        </is>
      </c>
    </row>
    <row r="18" ht="22" customHeight="1">
      <c r="A18" s="6" t="inlineStr">
        <is>
          <t xml:space="preserve">  • 6-month CAC trend</t>
        </is>
      </c>
    </row>
    <row r="19" ht="22" customHeight="1">
      <c r="A19" s="6" t="inlineStr">
        <is>
          <t xml:space="preserve">  • Budget reallocation suggestions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2:B2"/>
    <mergeCell ref="A5:B5"/>
    <mergeCell ref="A14:B14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Average Customer LTV</t>
        </is>
      </c>
      <c r="B3" s="10" t="n">
        <v>2400</v>
      </c>
      <c r="C3" s="11" t="inlineStr">
        <is>
          <t>Lifetime value of a customer</t>
        </is>
      </c>
    </row>
    <row r="4" ht="26" customHeight="1">
      <c r="A4" s="9" t="inlineStr">
        <is>
          <t>Target CAC</t>
        </is>
      </c>
      <c r="B4" s="10" t="n">
        <v>200</v>
      </c>
      <c r="C4" s="11" t="inlineStr">
        <is>
          <t>Maximum acceptable CAC</t>
        </is>
      </c>
    </row>
    <row r="5" ht="26" customHeight="1">
      <c r="A5" s="9" t="inlineStr">
        <is>
          <t>Target LTV:CAC Ratio</t>
        </is>
      </c>
      <c r="B5" s="12" t="n">
        <v>3</v>
      </c>
      <c r="C5" s="11" t="inlineStr">
        <is>
          <t>Minimum healthy ratio (3:1 typical)</t>
        </is>
      </c>
    </row>
    <row r="6" ht="26" customHeight="1">
      <c r="A6" s="9" t="inlineStr">
        <is>
          <t>Average Customer Lifespan (months)</t>
        </is>
      </c>
      <c r="B6" s="13" t="n">
        <v>24</v>
      </c>
      <c r="C6" s="11" t="inlineStr">
        <is>
          <t>Avg months before churn</t>
        </is>
      </c>
    </row>
    <row r="7" ht="26" customHeight="1">
      <c r="A7" s="9" t="inlineStr">
        <is>
          <t>Payback Period Target (months)</t>
        </is>
      </c>
      <c r="B7" s="13" t="n">
        <v>6</v>
      </c>
      <c r="C7" s="11" t="inlineStr">
        <is>
          <t>Max months to recoup CAC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H17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CHANNEL SPEND &amp; ACQUISITION — Enter in yellow cells</t>
        </is>
      </c>
      <c r="B1" s="15" t="n"/>
      <c r="C1" s="15" t="n"/>
      <c r="D1" s="15" t="n"/>
      <c r="E1" s="15" t="n"/>
      <c r="F1" s="15" t="n"/>
      <c r="G1" s="15" t="n"/>
      <c r="H1" s="15" t="n"/>
    </row>
    <row r="3" ht="28" customHeight="1">
      <c r="A3" s="16" t="inlineStr">
        <is>
          <t xml:space="preserve">  CURRENT MONTH DATA</t>
        </is>
      </c>
      <c r="B3" s="17" t="n"/>
      <c r="C3" s="17" t="n"/>
      <c r="D3" s="17" t="n"/>
      <c r="E3" s="17" t="n"/>
      <c r="F3" s="17" t="n"/>
      <c r="G3" s="17" t="n"/>
      <c r="H3" s="17" t="n"/>
    </row>
    <row r="4" ht="32" customHeight="1">
      <c r="A4" s="18" t="inlineStr">
        <is>
          <t>Channel</t>
        </is>
      </c>
      <c r="B4" s="18" t="inlineStr">
        <is>
          <t>Monthly Spend ($)</t>
        </is>
      </c>
      <c r="C4" s="18" t="inlineStr">
        <is>
          <t>New Customers</t>
        </is>
      </c>
    </row>
    <row r="5">
      <c r="A5" s="19" t="inlineStr">
        <is>
          <t>Google Ads</t>
        </is>
      </c>
      <c r="B5" s="20" t="n">
        <v>8000</v>
      </c>
      <c r="C5" s="21" t="n">
        <v>40</v>
      </c>
    </row>
    <row r="6">
      <c r="A6" s="19" t="inlineStr">
        <is>
          <t>Facebook Ads</t>
        </is>
      </c>
      <c r="B6" s="20" t="n">
        <v>5000</v>
      </c>
      <c r="C6" s="21" t="n">
        <v>25</v>
      </c>
    </row>
    <row r="7">
      <c r="A7" s="19" t="inlineStr">
        <is>
          <t>LinkedIn Ads</t>
        </is>
      </c>
      <c r="B7" s="20" t="n">
        <v>3000</v>
      </c>
      <c r="C7" s="21" t="n">
        <v>10</v>
      </c>
    </row>
    <row r="8">
      <c r="A8" s="19" t="inlineStr">
        <is>
          <t>Content/SEO</t>
        </is>
      </c>
      <c r="B8" s="20" t="n">
        <v>2000</v>
      </c>
      <c r="C8" s="21" t="n">
        <v>30</v>
      </c>
    </row>
    <row r="9">
      <c r="A9" s="19" t="inlineStr">
        <is>
          <t>Email Marketing</t>
        </is>
      </c>
      <c r="B9" s="20" t="n">
        <v>500</v>
      </c>
      <c r="C9" s="21" t="n">
        <v>15</v>
      </c>
    </row>
    <row r="10">
      <c r="A10" s="19" t="inlineStr">
        <is>
          <t>Referral Program</t>
        </is>
      </c>
      <c r="B10" s="20" t="n">
        <v>1000</v>
      </c>
      <c r="C10" s="21" t="n">
        <v>20</v>
      </c>
    </row>
    <row r="11">
      <c r="A11" s="19" t="inlineStr">
        <is>
          <t>Trade Shows</t>
        </is>
      </c>
      <c r="B11" s="20" t="n">
        <v>2500</v>
      </c>
      <c r="C11" s="21" t="n">
        <v>8</v>
      </c>
    </row>
    <row r="12">
      <c r="A12" s="19" t="inlineStr">
        <is>
          <t>Other</t>
        </is>
      </c>
      <c r="B12" s="20" t="n">
        <v>500</v>
      </c>
      <c r="C12" s="21" t="n">
        <v>3</v>
      </c>
    </row>
    <row r="14" ht="28" customHeight="1">
      <c r="A14" s="16" t="inlineStr">
        <is>
          <t xml:space="preserve">  6-MONTH SPEND HISTORY (Total across all channels)</t>
        </is>
      </c>
      <c r="B14" s="17" t="n"/>
      <c r="C14" s="17" t="n"/>
      <c r="D14" s="17" t="n"/>
      <c r="E14" s="17" t="n"/>
      <c r="F14" s="17" t="n"/>
      <c r="G14" s="17" t="n"/>
      <c r="H14" s="17" t="n"/>
    </row>
    <row r="15" ht="32" customHeight="1">
      <c r="A15" s="18" t="inlineStr">
        <is>
          <t>Metric</t>
        </is>
      </c>
      <c r="B15" s="18" t="inlineStr">
        <is>
          <t>Month 1</t>
        </is>
      </c>
      <c r="C15" s="18" t="inlineStr">
        <is>
          <t>Month 2</t>
        </is>
      </c>
      <c r="D15" s="18" t="inlineStr">
        <is>
          <t>Month 3</t>
        </is>
      </c>
      <c r="E15" s="18" t="inlineStr">
        <is>
          <t>Month 4</t>
        </is>
      </c>
      <c r="F15" s="18" t="inlineStr">
        <is>
          <t>Month 5</t>
        </is>
      </c>
      <c r="G15" s="18" t="inlineStr">
        <is>
          <t>Month 6</t>
        </is>
      </c>
    </row>
    <row r="16">
      <c r="A16" s="22" t="inlineStr">
        <is>
          <t>Total Monthly Spend</t>
        </is>
      </c>
      <c r="B16" s="20" t="n">
        <v>20000</v>
      </c>
      <c r="C16" s="20" t="n">
        <v>21000</v>
      </c>
      <c r="D16" s="20" t="n">
        <v>22000</v>
      </c>
      <c r="E16" s="20" t="n">
        <v>21500</v>
      </c>
      <c r="F16" s="20" t="n">
        <v>22500</v>
      </c>
      <c r="G16" s="20" t="n">
        <v>23000</v>
      </c>
    </row>
    <row r="17">
      <c r="A17" s="22" t="inlineStr">
        <is>
          <t>Total New Customers</t>
        </is>
      </c>
      <c r="B17" s="21" t="n">
        <v>130</v>
      </c>
      <c r="C17" s="21" t="n">
        <v>138</v>
      </c>
      <c r="D17" s="21" t="n">
        <v>145</v>
      </c>
      <c r="E17" s="21" t="n">
        <v>140</v>
      </c>
      <c r="F17" s="21" t="n">
        <v>148</v>
      </c>
      <c r="G17" s="21" t="n">
        <v>155</v>
      </c>
    </row>
  </sheetData>
  <mergeCells count="3">
    <mergeCell ref="A3:H3"/>
    <mergeCell ref="A14:H14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G42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3" t="inlineStr">
        <is>
          <t xml:space="preserve">  CALCULATIONS — All formulas, do NOT edit</t>
        </is>
      </c>
      <c r="B1" s="24" t="n"/>
      <c r="C1" s="24" t="n"/>
      <c r="D1" s="24" t="n"/>
      <c r="E1" s="24" t="n"/>
      <c r="F1" s="24" t="n"/>
      <c r="G1" s="24" t="n"/>
    </row>
    <row r="3" ht="28" customHeight="1">
      <c r="A3" s="25" t="inlineStr">
        <is>
          <t xml:space="preserve">  PER-CHANNEL ANALYSIS</t>
        </is>
      </c>
      <c r="B3" s="26" t="n"/>
      <c r="C3" s="26" t="n"/>
      <c r="D3" s="26" t="n"/>
      <c r="E3" s="26" t="n"/>
      <c r="F3" s="26" t="n"/>
      <c r="G3" s="26" t="n"/>
    </row>
    <row r="4" ht="32" customHeight="1">
      <c r="A4" s="18" t="inlineStr">
        <is>
          <t>Channel</t>
        </is>
      </c>
      <c r="B4" s="18" t="inlineStr">
        <is>
          <t>CAC ($)</t>
        </is>
      </c>
      <c r="C4" s="18" t="inlineStr">
        <is>
          <t>LTV:CAC</t>
        </is>
      </c>
      <c r="D4" s="18" t="inlineStr">
        <is>
          <t>Payback (mo)</t>
        </is>
      </c>
      <c r="E4" s="18" t="inlineStr">
        <is>
          <t>Efficiency Score</t>
        </is>
      </c>
      <c r="F4" s="18" t="inlineStr">
        <is>
          <t>% of Spend</t>
        </is>
      </c>
    </row>
    <row r="5">
      <c r="A5" s="27">
        <f>INPUT!A5</f>
        <v/>
      </c>
      <c r="B5" s="28">
        <f>IFERROR(INPUT!B5/INPUT!C5,0)</f>
        <v/>
      </c>
      <c r="C5" s="29">
        <f>IFERROR(CONFIG!B3/B5,0)</f>
        <v/>
      </c>
      <c r="D5" s="29">
        <f>IFERROR(B5/(CONFIG!B3/CONFIG!B6),0)</f>
        <v/>
      </c>
      <c r="E5" s="29">
        <f>IFERROR((C5/CONFIG!B5)*100,0)</f>
        <v/>
      </c>
      <c r="F5" s="30">
        <f>IFERROR(INPUT!B5/SUM(INPUT!B5:B12),0)</f>
        <v/>
      </c>
    </row>
    <row r="6">
      <c r="A6" s="27">
        <f>INPUT!A6</f>
        <v/>
      </c>
      <c r="B6" s="28">
        <f>IFERROR(INPUT!B6/INPUT!C6,0)</f>
        <v/>
      </c>
      <c r="C6" s="29">
        <f>IFERROR(CONFIG!B3/B6,0)</f>
        <v/>
      </c>
      <c r="D6" s="29">
        <f>IFERROR(B6/(CONFIG!B3/CONFIG!B6),0)</f>
        <v/>
      </c>
      <c r="E6" s="29">
        <f>IFERROR((C6/CONFIG!B5)*100,0)</f>
        <v/>
      </c>
      <c r="F6" s="30">
        <f>IFERROR(INPUT!B6/SUM(INPUT!B5:B12),0)</f>
        <v/>
      </c>
    </row>
    <row r="7">
      <c r="A7" s="27">
        <f>INPUT!A7</f>
        <v/>
      </c>
      <c r="B7" s="28">
        <f>IFERROR(INPUT!B7/INPUT!C7,0)</f>
        <v/>
      </c>
      <c r="C7" s="29">
        <f>IFERROR(CONFIG!B3/B7,0)</f>
        <v/>
      </c>
      <c r="D7" s="29">
        <f>IFERROR(B7/(CONFIG!B3/CONFIG!B6),0)</f>
        <v/>
      </c>
      <c r="E7" s="29">
        <f>IFERROR((C7/CONFIG!B5)*100,0)</f>
        <v/>
      </c>
      <c r="F7" s="30">
        <f>IFERROR(INPUT!B7/SUM(INPUT!B5:B12),0)</f>
        <v/>
      </c>
    </row>
    <row r="8">
      <c r="A8" s="27">
        <f>INPUT!A8</f>
        <v/>
      </c>
      <c r="B8" s="28">
        <f>IFERROR(INPUT!B8/INPUT!C8,0)</f>
        <v/>
      </c>
      <c r="C8" s="29">
        <f>IFERROR(CONFIG!B3/B8,0)</f>
        <v/>
      </c>
      <c r="D8" s="29">
        <f>IFERROR(B8/(CONFIG!B3/CONFIG!B6),0)</f>
        <v/>
      </c>
      <c r="E8" s="29">
        <f>IFERROR((C8/CONFIG!B5)*100,0)</f>
        <v/>
      </c>
      <c r="F8" s="30">
        <f>IFERROR(INPUT!B8/SUM(INPUT!B5:B12),0)</f>
        <v/>
      </c>
    </row>
    <row r="9">
      <c r="A9" s="27">
        <f>INPUT!A9</f>
        <v/>
      </c>
      <c r="B9" s="28">
        <f>IFERROR(INPUT!B9/INPUT!C9,0)</f>
        <v/>
      </c>
      <c r="C9" s="29">
        <f>IFERROR(CONFIG!B3/B9,0)</f>
        <v/>
      </c>
      <c r="D9" s="29">
        <f>IFERROR(B9/(CONFIG!B3/CONFIG!B6),0)</f>
        <v/>
      </c>
      <c r="E9" s="29">
        <f>IFERROR((C9/CONFIG!B5)*100,0)</f>
        <v/>
      </c>
      <c r="F9" s="30">
        <f>IFERROR(INPUT!B9/SUM(INPUT!B5:B12),0)</f>
        <v/>
      </c>
    </row>
    <row r="10">
      <c r="A10" s="27">
        <f>INPUT!A10</f>
        <v/>
      </c>
      <c r="B10" s="28">
        <f>IFERROR(INPUT!B10/INPUT!C10,0)</f>
        <v/>
      </c>
      <c r="C10" s="29">
        <f>IFERROR(CONFIG!B3/B10,0)</f>
        <v/>
      </c>
      <c r="D10" s="29">
        <f>IFERROR(B10/(CONFIG!B3/CONFIG!B6),0)</f>
        <v/>
      </c>
      <c r="E10" s="29">
        <f>IFERROR((C10/CONFIG!B5)*100,0)</f>
        <v/>
      </c>
      <c r="F10" s="30">
        <f>IFERROR(INPUT!B10/SUM(INPUT!B5:B12),0)</f>
        <v/>
      </c>
    </row>
    <row r="11">
      <c r="A11" s="27">
        <f>INPUT!A11</f>
        <v/>
      </c>
      <c r="B11" s="28">
        <f>IFERROR(INPUT!B11/INPUT!C11,0)</f>
        <v/>
      </c>
      <c r="C11" s="29">
        <f>IFERROR(CONFIG!B3/B11,0)</f>
        <v/>
      </c>
      <c r="D11" s="29">
        <f>IFERROR(B11/(CONFIG!B3/CONFIG!B6),0)</f>
        <v/>
      </c>
      <c r="E11" s="29">
        <f>IFERROR((C11/CONFIG!B5)*100,0)</f>
        <v/>
      </c>
      <c r="F11" s="30">
        <f>IFERROR(INPUT!B11/SUM(INPUT!B5:B12),0)</f>
        <v/>
      </c>
    </row>
    <row r="12">
      <c r="A12" s="27">
        <f>INPUT!A12</f>
        <v/>
      </c>
      <c r="B12" s="28">
        <f>IFERROR(INPUT!B12/INPUT!C12,0)</f>
        <v/>
      </c>
      <c r="C12" s="29">
        <f>IFERROR(CONFIG!B3/B12,0)</f>
        <v/>
      </c>
      <c r="D12" s="29">
        <f>IFERROR(B12/(CONFIG!B3/CONFIG!B6),0)</f>
        <v/>
      </c>
      <c r="E12" s="29">
        <f>IFERROR((C12/CONFIG!B5)*100,0)</f>
        <v/>
      </c>
      <c r="F12" s="30">
        <f>IFERROR(INPUT!B12/SUM(INPUT!B5:B12),0)</f>
        <v/>
      </c>
    </row>
    <row r="14" ht="28" customHeight="1">
      <c r="A14" s="25" t="inlineStr">
        <is>
          <t xml:space="preserve">  BLENDED METRICS</t>
        </is>
      </c>
      <c r="B14" s="26" t="n"/>
      <c r="C14" s="26" t="n"/>
      <c r="D14" s="26" t="n"/>
      <c r="E14" s="26" t="n"/>
      <c r="F14" s="26" t="n"/>
      <c r="G14" s="26" t="n"/>
    </row>
    <row r="16" ht="28" customHeight="1">
      <c r="A16" s="31" t="inlineStr">
        <is>
          <t>Total Monthly Spend</t>
        </is>
      </c>
      <c r="B16" s="28">
        <f>SUM(INPUT!B5:B12)</f>
        <v/>
      </c>
    </row>
    <row r="17" ht="28" customHeight="1">
      <c r="A17" s="31" t="inlineStr">
        <is>
          <t>Total New Customers</t>
        </is>
      </c>
      <c r="B17" s="32">
        <f>SUM(INPUT!C5:C12)</f>
        <v/>
      </c>
    </row>
    <row r="18" ht="28" customHeight="1">
      <c r="A18" s="31" t="inlineStr">
        <is>
          <t>Blended CAC</t>
        </is>
      </c>
      <c r="B18" s="28">
        <f>IFERROR(B16/B17,0)</f>
        <v/>
      </c>
    </row>
    <row r="19" ht="28" customHeight="1">
      <c r="A19" s="31" t="inlineStr">
        <is>
          <t>Blended LTV:CAC</t>
        </is>
      </c>
      <c r="B19" s="33">
        <f>IFERROR(CONFIG!B3/B18,0)</f>
        <v/>
      </c>
    </row>
    <row r="20" ht="28" customHeight="1">
      <c r="A20" s="31" t="inlineStr">
        <is>
          <t>Blended Payback (months)</t>
        </is>
      </c>
      <c r="B20" s="33">
        <f>IFERROR(B18/(CONFIG!B3/CONFIG!B6),0)</f>
        <v/>
      </c>
    </row>
    <row r="21" ht="28" customHeight="1">
      <c r="A21" s="31" t="inlineStr">
        <is>
          <t>CAC vs Target</t>
        </is>
      </c>
      <c r="B21" s="34">
        <f>IF(B18&lt;=CONFIG!B4,"ON TARGET","OVER TARGET")</f>
        <v/>
      </c>
    </row>
    <row r="22" ht="28" customHeight="1">
      <c r="A22" s="31" t="inlineStr">
        <is>
          <t>LTV:CAC vs Target</t>
        </is>
      </c>
      <c r="B22" s="34">
        <f>IF(B19&gt;=CONFIG!B5,"HEALTHY","BELOW TARGET")</f>
        <v/>
      </c>
    </row>
    <row r="23" ht="28" customHeight="1">
      <c r="A23" s="31" t="inlineStr">
        <is>
          <t>Best Channel (Lowest CAC)</t>
        </is>
      </c>
      <c r="B23" s="34">
        <f>IFERROR(INDEX(A5:A12,MATCH(MIN(B5:B12),B5:B12,0)),"")</f>
        <v/>
      </c>
    </row>
    <row r="24" ht="28" customHeight="1">
      <c r="A24" s="31" t="inlineStr">
        <is>
          <t>Best Channel CAC</t>
        </is>
      </c>
      <c r="B24" s="28">
        <f>MIN(B5:B12)</f>
        <v/>
      </c>
    </row>
    <row r="25" ht="28" customHeight="1">
      <c r="A25" s="31" t="inlineStr">
        <is>
          <t>Worst Channel (Highest CAC)</t>
        </is>
      </c>
      <c r="B25" s="34">
        <f>IFERROR(INDEX(A5:A12,MATCH(MAX(B5:B12),B5:B12,0)),"")</f>
        <v/>
      </c>
    </row>
    <row r="26" ht="28" customHeight="1">
      <c r="A26" s="31" t="inlineStr">
        <is>
          <t>Worst Channel CAC</t>
        </is>
      </c>
      <c r="B26" s="28">
        <f>MAX(B5:B12)</f>
        <v/>
      </c>
    </row>
    <row r="27" ht="28" customHeight="1">
      <c r="A27" s="31" t="inlineStr">
        <is>
          <t>Avg Efficiency Score</t>
        </is>
      </c>
      <c r="B27" s="33">
        <f>AVERAGE(E5:E12)</f>
        <v/>
      </c>
    </row>
    <row r="28" ht="28" customHeight="1">
      <c r="A28" s="31" t="inlineStr">
        <is>
          <t>Channels Above Target LTV:CAC</t>
        </is>
      </c>
      <c r="B28" s="32">
        <f>COUNTIF(C5:C12,"&gt;="&amp;CONFIG!B5)</f>
        <v/>
      </c>
    </row>
    <row r="29" ht="28" customHeight="1">
      <c r="A29" s="31" t="inlineStr">
        <is>
          <t>Channels Below Target LTV:CAC</t>
        </is>
      </c>
      <c r="B29" s="32">
        <f>COUNTIF(C5:C12,"&lt;"&amp;CONFIG!B5)</f>
        <v/>
      </c>
    </row>
    <row r="31" ht="28" customHeight="1">
      <c r="A31" s="25" t="inlineStr">
        <is>
          <t xml:space="preserve">  6-MONTH TREND</t>
        </is>
      </c>
      <c r="B31" s="26" t="n"/>
      <c r="C31" s="26" t="n"/>
      <c r="D31" s="26" t="n"/>
      <c r="E31" s="26" t="n"/>
      <c r="F31" s="26" t="n"/>
      <c r="G31" s="26" t="n"/>
    </row>
    <row r="32" ht="32" customHeight="1">
      <c r="A32" s="18" t="inlineStr">
        <is>
          <t>Month</t>
        </is>
      </c>
      <c r="B32" s="18" t="inlineStr">
        <is>
          <t>CAC</t>
        </is>
      </c>
      <c r="C32" s="18" t="inlineStr">
        <is>
          <t>MoM Change</t>
        </is>
      </c>
      <c r="D32" s="18" t="inlineStr">
        <is>
          <t>MoM % Change</t>
        </is>
      </c>
      <c r="E32" s="18" t="inlineStr">
        <is>
          <t>Trend Status</t>
        </is>
      </c>
    </row>
    <row r="33">
      <c r="A33" s="35" t="inlineStr">
        <is>
          <t>Month 1</t>
        </is>
      </c>
      <c r="B33" s="36">
        <f>IFERROR(INPUT!B16/INPUT!B17,0)</f>
        <v/>
      </c>
      <c r="C33" s="37" t="n">
        <v>0</v>
      </c>
      <c r="D33" s="30" t="n">
        <v>0</v>
      </c>
      <c r="E33" s="35">
        <f>IF(C33&lt;0,"IMPROVING",IF(C33=0,"STABLE","WORSENING"))</f>
        <v/>
      </c>
    </row>
    <row r="34">
      <c r="A34" s="35" t="inlineStr">
        <is>
          <t>Month 2</t>
        </is>
      </c>
      <c r="B34" s="36">
        <f>IFERROR(INPUT!C16/INPUT!C17,0)</f>
        <v/>
      </c>
      <c r="C34" s="37">
        <f>B34-B33</f>
        <v/>
      </c>
      <c r="D34" s="30">
        <f>IFERROR(C34/B33,0)</f>
        <v/>
      </c>
      <c r="E34" s="35">
        <f>IF(C34&lt;0,"IMPROVING",IF(C34=0,"STABLE","WORSENING"))</f>
        <v/>
      </c>
    </row>
    <row r="35">
      <c r="A35" s="35" t="inlineStr">
        <is>
          <t>Month 3</t>
        </is>
      </c>
      <c r="B35" s="36">
        <f>IFERROR(INPUT!D16/INPUT!D17,0)</f>
        <v/>
      </c>
      <c r="C35" s="37">
        <f>B35-B34</f>
        <v/>
      </c>
      <c r="D35" s="30">
        <f>IFERROR(C35/B34,0)</f>
        <v/>
      </c>
      <c r="E35" s="35">
        <f>IF(C35&lt;0,"IMPROVING",IF(C35=0,"STABLE","WORSENING"))</f>
        <v/>
      </c>
    </row>
    <row r="36">
      <c r="A36" s="35" t="inlineStr">
        <is>
          <t>Month 4</t>
        </is>
      </c>
      <c r="B36" s="36">
        <f>IFERROR(INPUT!E16/INPUT!E17,0)</f>
        <v/>
      </c>
      <c r="C36" s="37">
        <f>B36-B35</f>
        <v/>
      </c>
      <c r="D36" s="30">
        <f>IFERROR(C36/B35,0)</f>
        <v/>
      </c>
      <c r="E36" s="35">
        <f>IF(C36&lt;0,"IMPROVING",IF(C36=0,"STABLE","WORSENING"))</f>
        <v/>
      </c>
    </row>
    <row r="37">
      <c r="A37" s="35" t="inlineStr">
        <is>
          <t>Month 5</t>
        </is>
      </c>
      <c r="B37" s="36">
        <f>IFERROR(INPUT!F16/INPUT!F17,0)</f>
        <v/>
      </c>
      <c r="C37" s="37">
        <f>B37-B36</f>
        <v/>
      </c>
      <c r="D37" s="30">
        <f>IFERROR(C37/B36,0)</f>
        <v/>
      </c>
      <c r="E37" s="35">
        <f>IF(C37&lt;0,"IMPROVING",IF(C37=0,"STABLE","WORSENING"))</f>
        <v/>
      </c>
    </row>
    <row r="38">
      <c r="A38" s="35" t="inlineStr">
        <is>
          <t>Month 6</t>
        </is>
      </c>
      <c r="B38" s="36">
        <f>IFERROR(INPUT!G16/INPUT!G17,0)</f>
        <v/>
      </c>
      <c r="C38" s="37">
        <f>B38-B37</f>
        <v/>
      </c>
      <c r="D38" s="30">
        <f>IFERROR(C38/B37,0)</f>
        <v/>
      </c>
      <c r="E38" s="35">
        <f>IF(C38&lt;0,"IMPROVING",IF(C38=0,"STABLE","WORSENING"))</f>
        <v/>
      </c>
    </row>
    <row r="40" ht="28" customHeight="1">
      <c r="A40" s="31" t="inlineStr">
        <is>
          <t>6-Month CAC Change</t>
        </is>
      </c>
      <c r="B40" s="36">
        <f>B38-B33</f>
        <v/>
      </c>
    </row>
    <row r="41" ht="28" customHeight="1">
      <c r="A41" s="31" t="inlineStr">
        <is>
          <t>6-Month CAC % Change</t>
        </is>
      </c>
      <c r="B41" s="38">
        <f>IFERROR((B38-B33)/B33,0)</f>
        <v/>
      </c>
    </row>
    <row r="42" ht="28" customHeight="1">
      <c r="A42" s="31" t="inlineStr">
        <is>
          <t>Overall Trend</t>
        </is>
      </c>
      <c r="B42" s="34">
        <f>IF(B40&lt;0,"IMPROVING",IF(B40=0,"STABLE","WORSENING"))</f>
        <v/>
      </c>
    </row>
  </sheetData>
  <mergeCells count="4">
    <mergeCell ref="A31:G31"/>
    <mergeCell ref="A3:G3"/>
    <mergeCell ref="A14:G14"/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5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6" customWidth="1" min="3" max="3"/>
    <col width="28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9" t="inlineStr">
        <is>
          <t>CUSTOMER ACQUISITION COST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6" t="inlineStr">
        <is>
          <t xml:space="preserve">  BLENDED METRICS</t>
        </is>
      </c>
      <c r="B4" s="17" t="n"/>
      <c r="C4" s="17" t="n"/>
      <c r="D4" s="17" t="n"/>
      <c r="E4" s="17" t="n"/>
    </row>
    <row r="5" ht="32" customHeight="1">
      <c r="A5" s="22" t="inlineStr">
        <is>
          <t>Total Monthly Spend</t>
        </is>
      </c>
      <c r="B5" s="40">
        <f>LOGIC!B16</f>
        <v/>
      </c>
    </row>
    <row r="6" ht="32" customHeight="1">
      <c r="A6" s="22" t="inlineStr">
        <is>
          <t>Total New Customers</t>
        </is>
      </c>
      <c r="B6" s="41">
        <f>LOGIC!B17</f>
        <v/>
      </c>
    </row>
    <row r="7" ht="32" customHeight="1">
      <c r="A7" s="22" t="inlineStr">
        <is>
          <t>Blended CAC</t>
        </is>
      </c>
      <c r="B7" s="42">
        <f>LOGIC!B18</f>
        <v/>
      </c>
    </row>
    <row r="8" ht="32" customHeight="1">
      <c r="A8" s="22" t="inlineStr">
        <is>
          <t>Blended LTV:CAC</t>
        </is>
      </c>
      <c r="B8" s="43">
        <f>LOGIC!B19</f>
        <v/>
      </c>
    </row>
    <row r="9" ht="32" customHeight="1">
      <c r="A9" s="22" t="inlineStr">
        <is>
          <t>Payback Period</t>
        </is>
      </c>
      <c r="B9" s="44">
        <f>LOGIC!B20</f>
        <v/>
      </c>
    </row>
    <row r="11" ht="28" customHeight="1">
      <c r="A11" s="45" t="inlineStr">
        <is>
          <t xml:space="preserve">  STATUS</t>
        </is>
      </c>
      <c r="B11" s="46" t="n"/>
      <c r="C11" s="46" t="n"/>
      <c r="D11" s="46" t="n"/>
      <c r="E11" s="46" t="n"/>
    </row>
    <row r="12" ht="32" customHeight="1">
      <c r="A12" s="22" t="inlineStr">
        <is>
          <t>CAC vs Target</t>
        </is>
      </c>
      <c r="B12" s="47">
        <f>LOGIC!B21</f>
        <v/>
      </c>
    </row>
    <row r="13" ht="32" customHeight="1">
      <c r="A13" s="22" t="inlineStr">
        <is>
          <t>LTV:CAC Health</t>
        </is>
      </c>
      <c r="B13" s="47">
        <f>LOGIC!B22</f>
        <v/>
      </c>
    </row>
    <row r="14" ht="32" customHeight="1">
      <c r="A14" s="22" t="inlineStr">
        <is>
          <t>Channels Above Target</t>
        </is>
      </c>
      <c r="B14" s="41">
        <f>LOGIC!B28</f>
        <v/>
      </c>
    </row>
    <row r="15" ht="32" customHeight="1">
      <c r="A15" s="22" t="inlineStr">
        <is>
          <t>Channels Below Target</t>
        </is>
      </c>
      <c r="B15" s="41">
        <f>LOGIC!B29</f>
        <v/>
      </c>
    </row>
    <row r="17" ht="28" customHeight="1">
      <c r="A17" s="14" t="inlineStr">
        <is>
          <t xml:space="preserve">  BEST &amp; WORST CHANNELS</t>
        </is>
      </c>
      <c r="B17" s="15" t="n"/>
      <c r="C17" s="15" t="n"/>
      <c r="D17" s="15" t="n"/>
      <c r="E17" s="15" t="n"/>
    </row>
    <row r="18" ht="32" customHeight="1">
      <c r="A18" s="22" t="inlineStr">
        <is>
          <t>Best Channel (Lowest CAC)</t>
        </is>
      </c>
      <c r="B18" s="47">
        <f>LOGIC!B23</f>
        <v/>
      </c>
    </row>
    <row r="19" ht="32" customHeight="1">
      <c r="A19" s="22" t="inlineStr">
        <is>
          <t>Best Channel CAC</t>
        </is>
      </c>
      <c r="B19" s="40">
        <f>LOGIC!B24</f>
        <v/>
      </c>
    </row>
    <row r="20" ht="32" customHeight="1">
      <c r="A20" s="22" t="inlineStr">
        <is>
          <t>Worst Channel (Highest CAC)</t>
        </is>
      </c>
      <c r="B20" s="47">
        <f>LOGIC!B25</f>
        <v/>
      </c>
    </row>
    <row r="21" ht="32" customHeight="1">
      <c r="A21" s="22" t="inlineStr">
        <is>
          <t>Worst Channel CAC</t>
        </is>
      </c>
      <c r="B21" s="40">
        <f>LOGIC!B26</f>
        <v/>
      </c>
    </row>
    <row r="23" ht="28" customHeight="1">
      <c r="A23" s="25" t="inlineStr">
        <is>
          <t xml:space="preserve">  CHANNEL BREAKDOWN</t>
        </is>
      </c>
      <c r="B23" s="26" t="n"/>
      <c r="C23" s="26" t="n"/>
      <c r="D23" s="26" t="n"/>
      <c r="E23" s="26" t="n"/>
    </row>
    <row r="24" ht="32" customHeight="1">
      <c r="A24" s="18" t="inlineStr">
        <is>
          <t>Channel</t>
        </is>
      </c>
      <c r="B24" s="18" t="inlineStr">
        <is>
          <t>CAC ($)</t>
        </is>
      </c>
      <c r="C24" s="18" t="inlineStr">
        <is>
          <t>LTV:CAC</t>
        </is>
      </c>
      <c r="D24" s="18" t="inlineStr">
        <is>
          <t>Efficiency</t>
        </is>
      </c>
      <c r="E24" s="18" t="inlineStr">
        <is>
          <t>% of Spend</t>
        </is>
      </c>
    </row>
    <row r="25">
      <c r="A25" s="19">
        <f>LOGIC!A5</f>
        <v/>
      </c>
      <c r="B25" s="48">
        <f>LOGIC!B5</f>
        <v/>
      </c>
      <c r="C25" s="49">
        <f>LOGIC!C5</f>
        <v/>
      </c>
      <c r="D25" s="49">
        <f>LOGIC!E5</f>
        <v/>
      </c>
      <c r="E25" s="50">
        <f>LOGIC!F5</f>
        <v/>
      </c>
    </row>
    <row r="26">
      <c r="A26" s="19">
        <f>LOGIC!A6</f>
        <v/>
      </c>
      <c r="B26" s="48">
        <f>LOGIC!B6</f>
        <v/>
      </c>
      <c r="C26" s="49">
        <f>LOGIC!C6</f>
        <v/>
      </c>
      <c r="D26" s="49">
        <f>LOGIC!E6</f>
        <v/>
      </c>
      <c r="E26" s="50">
        <f>LOGIC!F6</f>
        <v/>
      </c>
    </row>
    <row r="27">
      <c r="A27" s="19">
        <f>LOGIC!A7</f>
        <v/>
      </c>
      <c r="B27" s="48">
        <f>LOGIC!B7</f>
        <v/>
      </c>
      <c r="C27" s="49">
        <f>LOGIC!C7</f>
        <v/>
      </c>
      <c r="D27" s="49">
        <f>LOGIC!E7</f>
        <v/>
      </c>
      <c r="E27" s="50">
        <f>LOGIC!F7</f>
        <v/>
      </c>
    </row>
    <row r="28">
      <c r="A28" s="19">
        <f>LOGIC!A8</f>
        <v/>
      </c>
      <c r="B28" s="48">
        <f>LOGIC!B8</f>
        <v/>
      </c>
      <c r="C28" s="49">
        <f>LOGIC!C8</f>
        <v/>
      </c>
      <c r="D28" s="49">
        <f>LOGIC!E8</f>
        <v/>
      </c>
      <c r="E28" s="50">
        <f>LOGIC!F8</f>
        <v/>
      </c>
    </row>
    <row r="29">
      <c r="A29" s="19">
        <f>LOGIC!A9</f>
        <v/>
      </c>
      <c r="B29" s="48">
        <f>LOGIC!B9</f>
        <v/>
      </c>
      <c r="C29" s="49">
        <f>LOGIC!C9</f>
        <v/>
      </c>
      <c r="D29" s="49">
        <f>LOGIC!E9</f>
        <v/>
      </c>
      <c r="E29" s="50">
        <f>LOGIC!F9</f>
        <v/>
      </c>
    </row>
    <row r="30">
      <c r="A30" s="19">
        <f>LOGIC!A10</f>
        <v/>
      </c>
      <c r="B30" s="48">
        <f>LOGIC!B10</f>
        <v/>
      </c>
      <c r="C30" s="49">
        <f>LOGIC!C10</f>
        <v/>
      </c>
      <c r="D30" s="49">
        <f>LOGIC!E10</f>
        <v/>
      </c>
      <c r="E30" s="50">
        <f>LOGIC!F10</f>
        <v/>
      </c>
    </row>
    <row r="31">
      <c r="A31" s="19">
        <f>LOGIC!A11</f>
        <v/>
      </c>
      <c r="B31" s="48">
        <f>LOGIC!B11</f>
        <v/>
      </c>
      <c r="C31" s="49">
        <f>LOGIC!C11</f>
        <v/>
      </c>
      <c r="D31" s="49">
        <f>LOGIC!E11</f>
        <v/>
      </c>
      <c r="E31" s="50">
        <f>LOGIC!F11</f>
        <v/>
      </c>
    </row>
    <row r="32">
      <c r="A32" s="19">
        <f>LOGIC!A12</f>
        <v/>
      </c>
      <c r="B32" s="48">
        <f>LOGIC!B12</f>
        <v/>
      </c>
      <c r="C32" s="49">
        <f>LOGIC!C12</f>
        <v/>
      </c>
      <c r="D32" s="49">
        <f>LOGIC!E12</f>
        <v/>
      </c>
      <c r="E32" s="50">
        <f>LOGIC!F12</f>
        <v/>
      </c>
    </row>
    <row r="34" ht="28" customHeight="1">
      <c r="A34" s="25" t="inlineStr">
        <is>
          <t xml:space="preserve">  6-MONTH CAC TREND</t>
        </is>
      </c>
      <c r="B34" s="26" t="n"/>
      <c r="C34" s="26" t="n"/>
      <c r="D34" s="26" t="n"/>
      <c r="E34" s="26" t="n"/>
    </row>
    <row r="35" ht="32" customHeight="1">
      <c r="A35" s="18" t="inlineStr">
        <is>
          <t>Month</t>
        </is>
      </c>
      <c r="B35" s="18" t="inlineStr">
        <is>
          <t>CAC</t>
        </is>
      </c>
      <c r="C35" s="18" t="inlineStr">
        <is>
          <t>Change</t>
        </is>
      </c>
      <c r="D35" s="18" t="inlineStr">
        <is>
          <t>% Change</t>
        </is>
      </c>
      <c r="E35" s="18" t="inlineStr">
        <is>
          <t>Status</t>
        </is>
      </c>
    </row>
    <row r="36">
      <c r="A36" s="51">
        <f>LOGIC!A33</f>
        <v/>
      </c>
      <c r="B36" s="52">
        <f>LOGIC!B33</f>
        <v/>
      </c>
      <c r="C36" s="53">
        <f>LOGIC!C33</f>
        <v/>
      </c>
      <c r="D36" s="50">
        <f>LOGIC!D33</f>
        <v/>
      </c>
      <c r="E36" s="51">
        <f>LOGIC!E33</f>
        <v/>
      </c>
    </row>
    <row r="37">
      <c r="A37" s="51">
        <f>LOGIC!A34</f>
        <v/>
      </c>
      <c r="B37" s="52">
        <f>LOGIC!B34</f>
        <v/>
      </c>
      <c r="C37" s="53">
        <f>LOGIC!C34</f>
        <v/>
      </c>
      <c r="D37" s="50">
        <f>LOGIC!D34</f>
        <v/>
      </c>
      <c r="E37" s="51">
        <f>LOGIC!E34</f>
        <v/>
      </c>
    </row>
    <row r="38">
      <c r="A38" s="51">
        <f>LOGIC!A35</f>
        <v/>
      </c>
      <c r="B38" s="52">
        <f>LOGIC!B35</f>
        <v/>
      </c>
      <c r="C38" s="53">
        <f>LOGIC!C35</f>
        <v/>
      </c>
      <c r="D38" s="50">
        <f>LOGIC!D35</f>
        <v/>
      </c>
      <c r="E38" s="51">
        <f>LOGIC!E35</f>
        <v/>
      </c>
    </row>
    <row r="39">
      <c r="A39" s="51">
        <f>LOGIC!A36</f>
        <v/>
      </c>
      <c r="B39" s="52">
        <f>LOGIC!B36</f>
        <v/>
      </c>
      <c r="C39" s="53">
        <f>LOGIC!C36</f>
        <v/>
      </c>
      <c r="D39" s="50">
        <f>LOGIC!D36</f>
        <v/>
      </c>
      <c r="E39" s="51">
        <f>LOGIC!E36</f>
        <v/>
      </c>
    </row>
    <row r="40">
      <c r="A40" s="51">
        <f>LOGIC!A37</f>
        <v/>
      </c>
      <c r="B40" s="52">
        <f>LOGIC!B37</f>
        <v/>
      </c>
      <c r="C40" s="53">
        <f>LOGIC!C37</f>
        <v/>
      </c>
      <c r="D40" s="50">
        <f>LOGIC!D37</f>
        <v/>
      </c>
      <c r="E40" s="51">
        <f>LOGIC!E37</f>
        <v/>
      </c>
    </row>
    <row r="41">
      <c r="A41" s="51">
        <f>LOGIC!A38</f>
        <v/>
      </c>
      <c r="B41" s="52">
        <f>LOGIC!B38</f>
        <v/>
      </c>
      <c r="C41" s="53">
        <f>LOGIC!C38</f>
        <v/>
      </c>
      <c r="D41" s="50">
        <f>LOGIC!D38</f>
        <v/>
      </c>
      <c r="E41" s="51">
        <f>LOGIC!E38</f>
        <v/>
      </c>
    </row>
    <row r="43" ht="32" customHeight="1">
      <c r="A43" s="22" t="inlineStr">
        <is>
          <t>Overall 6-Month Trend</t>
        </is>
      </c>
      <c r="B43" s="47">
        <f>LOGIC!B42</f>
        <v/>
      </c>
    </row>
    <row r="45" ht="24" customHeight="1">
      <c r="A45" s="54" t="inlineStr">
        <is>
          <t>RangeLead.com  |  Premium B2B Lead Data  |  Free Download — rangelead.com/free-tools</t>
        </is>
      </c>
    </row>
  </sheetData>
  <mergeCells count="8">
    <mergeCell ref="A34:E34"/>
    <mergeCell ref="A4:E4"/>
    <mergeCell ref="A2:E2"/>
    <mergeCell ref="A11:E11"/>
    <mergeCell ref="A1:E1"/>
    <mergeCell ref="A23:E23"/>
    <mergeCell ref="A45:E45"/>
    <mergeCell ref="A17:E17"/>
  </mergeCells>
  <conditionalFormatting sqref="B12">
    <cfRule type="cellIs" priority="1" operator="equal" dxfId="0">
      <formula>"ON TARGET"</formula>
    </cfRule>
    <cfRule type="cellIs" priority="2" operator="equal" dxfId="1">
      <formula>"OVER TARGET"</formula>
    </cfRule>
  </conditionalFormatting>
  <conditionalFormatting sqref="B13">
    <cfRule type="cellIs" priority="3" operator="equal" dxfId="0">
      <formula>"HEALTHY"</formula>
    </cfRule>
    <cfRule type="cellIs" priority="4" operator="equal" dxfId="1">
      <formula>"BELOW TARGET"</formula>
    </cfRule>
  </conditionalFormatting>
  <conditionalFormatting sqref="C25:C32">
    <cfRule type="cellIs" priority="5" operator="greaterThanOrEqual" dxfId="0">
      <formula>3</formula>
    </cfRule>
    <cfRule type="cellIs" priority="6" operator="between" dxfId="2">
      <formula>1.5</formula>
      <formula>2.999</formula>
    </cfRule>
    <cfRule type="cellIs" priority="7" operator="lessThan" dxfId="1">
      <formula>1.5</formula>
    </cfRule>
  </conditionalFormatting>
  <conditionalFormatting sqref="D25:D32">
    <cfRule type="dataBar" priority="8">
      <dataBar showValue="1">
        <cfvo type="min"/>
        <cfvo type="max"/>
        <color rgb="000891B2"/>
      </dataBar>
    </cfRule>
  </conditionalFormatting>
  <conditionalFormatting sqref="E36:E41">
    <cfRule type="cellIs" priority="9" operator="equal" dxfId="0">
      <formula>"IMPROVING"</formula>
    </cfRule>
    <cfRule type="cellIs" priority="10" operator="equal" dxfId="2">
      <formula>"STABLE"</formula>
    </cfRule>
    <cfRule type="cellIs" priority="11" operator="equal" dxfId="1">
      <formula>"WORSENING"</formula>
    </cfRule>
  </conditionalFormatting>
  <conditionalFormatting sqref="B43">
    <cfRule type="cellIs" priority="12" operator="equal" dxfId="0">
      <formula>"IMPROVING"</formula>
    </cfRule>
    <cfRule type="cellIs" priority="13" operator="equal" dxfId="2">
      <formula>"STABLE"</formula>
    </cfRule>
    <cfRule type="cellIs" priority="14" operator="equal" dxfId="1">
      <formula>"WORSENING"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2026-02-10T15:45:40Z</dcterms:created>
  <dcterms:modified xmlns:dcterms="http://purl.org/dc/terms/" xmlns:xsi="http://www.w3.org/2001/XMLSchema-instance" xsi:type="dcterms:W3CDTF">2026-02-10T15:45:40Z</dcterms:modified>
</cp:coreProperties>
</file>