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0.0%"/>
    <numFmt numFmtId="166" formatCode="0.0"/>
    <numFmt numFmtId="167" formatCode="&quot;$&quot;#,##0"/>
    <numFmt numFmtId="168" formatCode="0.0x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7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7" fontId="12" fillId="13" borderId="1" applyAlignment="1" pivotButton="0" quotePrefix="0" xfId="0">
      <alignment horizontal="center" vertical="center"/>
    </xf>
    <xf numFmtId="168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8" fontId="10" fillId="13" borderId="1" applyAlignment="1" pivotButton="0" quotePrefix="0" xfId="0">
      <alignment horizontal="center" vertical="center"/>
    </xf>
    <xf numFmtId="164" fontId="7" fillId="13" borderId="1" applyAlignment="1" pivotButton="0" quotePrefix="0" xfId="0">
      <alignment horizontal="center" vertical="center"/>
    </xf>
    <xf numFmtId="166" fontId="10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0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8" fontId="10" fillId="14" borderId="1" applyAlignment="1" pivotButton="0" quotePrefix="0" xfId="0">
      <alignment horizontal="center" vertical="center"/>
    </xf>
    <xf numFmtId="164" fontId="7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CONTENT ROI ESTIMATOR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the return on investment for each content piece. Score content by ROI, cost per conversion, and traffic value to prioritize future content investments.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Content piece titles</t>
        </is>
      </c>
    </row>
    <row r="9" ht="22" customHeight="1">
      <c r="A9" s="6" t="inlineStr">
        <is>
          <t xml:space="preserve">  • Content type (blog, video, whitepaper, etc.)</t>
        </is>
      </c>
    </row>
    <row r="10" ht="22" customHeight="1">
      <c r="A10" s="6" t="inlineStr">
        <is>
          <t xml:space="preserve">  • Creation cost per piece</t>
        </is>
      </c>
    </row>
    <row r="11" ht="22" customHeight="1">
      <c r="A11" s="6" t="inlineStr">
        <is>
          <t xml:space="preserve">  • Monthly traffic (page views)</t>
        </is>
      </c>
    </row>
    <row r="12" ht="22" customHeight="1">
      <c r="A12" s="6" t="inlineStr">
        <is>
          <t xml:space="preserve">  • Monthly conversions from each piece</t>
        </is>
      </c>
    </row>
    <row r="13" ht="22" customHeight="1">
      <c r="A13" s="6" t="inlineStr">
        <is>
          <t xml:space="preserve">  • Revenue attributed per piece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ROI per content piece</t>
        </is>
      </c>
    </row>
    <row r="17" ht="22" customHeight="1">
      <c r="A17" s="6" t="inlineStr">
        <is>
          <t xml:space="preserve">  • Cost per conversion</t>
        </is>
      </c>
    </row>
    <row r="18" ht="22" customHeight="1">
      <c r="A18" s="6" t="inlineStr">
        <is>
          <t xml:space="preserve">  • Traffic value score</t>
        </is>
      </c>
    </row>
    <row r="19" ht="22" customHeight="1">
      <c r="A19" s="6" t="inlineStr">
        <is>
          <t xml:space="preserve">  • Content effectiveness score</t>
        </is>
      </c>
    </row>
    <row r="20" ht="22" customHeight="1">
      <c r="A20" s="6" t="inlineStr">
        <is>
          <t xml:space="preserve">  • Priority ranking for future investment</t>
        </is>
      </c>
    </row>
    <row r="21" ht="22" customHeight="1">
      <c r="A21" s="6" t="inlineStr">
        <is>
          <t xml:space="preserve">  • Content type performance comparison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Content Scoring</t>
        </is>
      </c>
      <c r="B1" s="8" t="n"/>
      <c r="C1" s="8" t="n"/>
    </row>
    <row r="3" ht="26" customHeight="1">
      <c r="A3" s="9" t="inlineStr">
        <is>
          <t>Content Lifespan (months)</t>
        </is>
      </c>
      <c r="B3" s="10" t="n">
        <v>12</v>
      </c>
      <c r="C3" s="11" t="inlineStr">
        <is>
          <t>How long content generates value</t>
        </is>
      </c>
    </row>
    <row r="4" ht="26" customHeight="1">
      <c r="A4" s="9" t="inlineStr">
        <is>
          <t>Cost per Pageview Benchmark</t>
        </is>
      </c>
      <c r="B4" s="12" t="n">
        <v>0.1</v>
      </c>
      <c r="C4" s="11" t="inlineStr">
        <is>
          <t>Industry avg value per pageview</t>
        </is>
      </c>
    </row>
    <row r="5" ht="26" customHeight="1">
      <c r="A5" s="9" t="inlineStr">
        <is>
          <t>Target Conversion Rate</t>
        </is>
      </c>
      <c r="B5" s="13" t="n">
        <v>0.02</v>
      </c>
      <c r="C5" s="11" t="inlineStr">
        <is>
          <t>Benchmark conversion rate</t>
        </is>
      </c>
    </row>
    <row r="6" ht="26" customHeight="1">
      <c r="A6" s="9" t="inlineStr">
        <is>
          <t>Min ROI Threshold</t>
        </is>
      </c>
      <c r="B6" s="14" t="n">
        <v>1</v>
      </c>
      <c r="C6" s="11" t="inlineStr">
        <is>
          <t>Below this = underperforming</t>
        </is>
      </c>
    </row>
    <row r="7" ht="26" customHeight="1">
      <c r="A7" s="9" t="inlineStr">
        <is>
          <t>Weight: ROI</t>
        </is>
      </c>
      <c r="B7" s="15" t="n">
        <v>0.35</v>
      </c>
      <c r="C7" s="11" t="inlineStr">
        <is>
          <t>ROI factor in content score</t>
        </is>
      </c>
    </row>
    <row r="8" ht="26" customHeight="1">
      <c r="A8" s="9" t="inlineStr">
        <is>
          <t>Weight: Traffic</t>
        </is>
      </c>
      <c r="B8" s="15" t="n">
        <v>0.25</v>
      </c>
      <c r="C8" s="11" t="inlineStr">
        <is>
          <t>Traffic volume factor</t>
        </is>
      </c>
    </row>
    <row r="9" ht="26" customHeight="1">
      <c r="A9" s="9" t="inlineStr">
        <is>
          <t>Weight: Conversion</t>
        </is>
      </c>
      <c r="B9" s="15" t="n">
        <v>0.4</v>
      </c>
      <c r="C9" s="11" t="inlineStr">
        <is>
          <t>Conversion quality factor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INPUTS — Enter your data in yellow cells</t>
        </is>
      </c>
      <c r="B1" s="17" t="n"/>
      <c r="C1" s="17" t="n"/>
      <c r="D1" s="17" t="n"/>
      <c r="E1" s="17" t="n"/>
      <c r="F1" s="17" t="n"/>
    </row>
    <row r="3" ht="32" customHeight="1">
      <c r="A3" s="18" t="inlineStr">
        <is>
          <t>Content Title</t>
        </is>
      </c>
      <c r="B3" s="18" t="inlineStr">
        <is>
          <t>Type</t>
        </is>
      </c>
      <c r="C3" s="18" t="inlineStr">
        <is>
          <t>Creation Cost</t>
        </is>
      </c>
      <c r="D3" s="18" t="inlineStr">
        <is>
          <t>Monthly Traffic</t>
        </is>
      </c>
      <c r="E3" s="18" t="inlineStr">
        <is>
          <t>Monthly Conv.</t>
        </is>
      </c>
      <c r="F3" s="18" t="inlineStr">
        <is>
          <t>Monthly Revenue</t>
        </is>
      </c>
    </row>
    <row r="4">
      <c r="A4" s="19" t="inlineStr">
        <is>
          <t>Ultimate Guide to B2B Sales</t>
        </is>
      </c>
      <c r="B4" s="19" t="inlineStr">
        <is>
          <t>Blog Post</t>
        </is>
      </c>
      <c r="C4" s="20" t="n">
        <v>800</v>
      </c>
      <c r="D4" s="21" t="n">
        <v>5000</v>
      </c>
      <c r="E4" s="21" t="n">
        <v>50</v>
      </c>
      <c r="F4" s="20" t="n">
        <v>2500</v>
      </c>
    </row>
    <row r="5">
      <c r="A5" s="22" t="inlineStr">
        <is>
          <t>Product Demo Video</t>
        </is>
      </c>
      <c r="B5" s="22" t="inlineStr">
        <is>
          <t>Video</t>
        </is>
      </c>
      <c r="C5" s="23" t="n">
        <v>3000</v>
      </c>
      <c r="D5" s="24" t="n">
        <v>8000</v>
      </c>
      <c r="E5" s="24" t="n">
        <v>120</v>
      </c>
      <c r="F5" s="23" t="n">
        <v>9600</v>
      </c>
    </row>
    <row r="6">
      <c r="A6" s="19" t="inlineStr">
        <is>
          <t>Industry Benchmark Report</t>
        </is>
      </c>
      <c r="B6" s="19" t="inlineStr">
        <is>
          <t>Whitepaper</t>
        </is>
      </c>
      <c r="C6" s="20" t="n">
        <v>5000</v>
      </c>
      <c r="D6" s="21" t="n">
        <v>3000</v>
      </c>
      <c r="E6" s="21" t="n">
        <v>150</v>
      </c>
      <c r="F6" s="20" t="n">
        <v>15000</v>
      </c>
    </row>
    <row r="7">
      <c r="A7" s="22" t="inlineStr">
        <is>
          <t>How-To Tutorial Series</t>
        </is>
      </c>
      <c r="B7" s="22" t="inlineStr">
        <is>
          <t>Blog Post</t>
        </is>
      </c>
      <c r="C7" s="23" t="n">
        <v>1200</v>
      </c>
      <c r="D7" s="24" t="n">
        <v>4500</v>
      </c>
      <c r="E7" s="24" t="n">
        <v>45</v>
      </c>
      <c r="F7" s="23" t="n">
        <v>1800</v>
      </c>
    </row>
    <row r="8">
      <c r="A8" s="19" t="inlineStr">
        <is>
          <t>Customer Case Study</t>
        </is>
      </c>
      <c r="B8" s="19" t="inlineStr">
        <is>
          <t>Case Study</t>
        </is>
      </c>
      <c r="C8" s="20" t="n">
        <v>1500</v>
      </c>
      <c r="D8" s="21" t="n">
        <v>2000</v>
      </c>
      <c r="E8" s="21" t="n">
        <v>60</v>
      </c>
      <c r="F8" s="20" t="n">
        <v>4800</v>
      </c>
    </row>
    <row r="9">
      <c r="A9" s="22" t="inlineStr">
        <is>
          <t>Webinar: Market Trends</t>
        </is>
      </c>
      <c r="B9" s="22" t="inlineStr">
        <is>
          <t>Webinar</t>
        </is>
      </c>
      <c r="C9" s="23" t="n">
        <v>2500</v>
      </c>
      <c r="D9" s="24" t="n">
        <v>1500</v>
      </c>
      <c r="E9" s="24" t="n">
        <v>75</v>
      </c>
      <c r="F9" s="23" t="n">
        <v>6000</v>
      </c>
    </row>
    <row r="10">
      <c r="A10" s="19" t="inlineStr">
        <is>
          <t>Infographic: ROI Stats</t>
        </is>
      </c>
      <c r="B10" s="19" t="inlineStr">
        <is>
          <t>Infographic</t>
        </is>
      </c>
      <c r="C10" s="20" t="n">
        <v>600</v>
      </c>
      <c r="D10" s="21" t="n">
        <v>6000</v>
      </c>
      <c r="E10" s="21" t="n">
        <v>30</v>
      </c>
      <c r="F10" s="20" t="n">
        <v>900</v>
      </c>
    </row>
    <row r="11">
      <c r="A11" s="22" t="inlineStr">
        <is>
          <t>Email Nurture Sequence</t>
        </is>
      </c>
      <c r="B11" s="22" t="inlineStr">
        <is>
          <t>Email</t>
        </is>
      </c>
      <c r="C11" s="23" t="n">
        <v>800</v>
      </c>
      <c r="D11" s="24" t="n">
        <v>3500</v>
      </c>
      <c r="E11" s="24" t="n">
        <v>90</v>
      </c>
      <c r="F11" s="23" t="n">
        <v>5400</v>
      </c>
    </row>
    <row r="12">
      <c r="A12" s="19" t="inlineStr">
        <is>
          <t>Podcast Episode</t>
        </is>
      </c>
      <c r="B12" s="19" t="inlineStr">
        <is>
          <t>Podcast</t>
        </is>
      </c>
      <c r="C12" s="20" t="n">
        <v>500</v>
      </c>
      <c r="D12" s="21" t="n">
        <v>2500</v>
      </c>
      <c r="E12" s="21" t="n">
        <v>25</v>
      </c>
      <c r="F12" s="20" t="n">
        <v>1250</v>
      </c>
    </row>
    <row r="13">
      <c r="A13" s="22" t="inlineStr">
        <is>
          <t>LinkedIn Article Series</t>
        </is>
      </c>
      <c r="B13" s="22" t="inlineStr">
        <is>
          <t>Social</t>
        </is>
      </c>
      <c r="C13" s="23" t="n">
        <v>400</v>
      </c>
      <c r="D13" s="24" t="n">
        <v>4000</v>
      </c>
      <c r="E13" s="24" t="n">
        <v>40</v>
      </c>
      <c r="F13" s="23" t="n">
        <v>1600</v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K2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  <col width="12" customWidth="1" min="8" max="8"/>
    <col width="12" customWidth="1" min="9" max="9"/>
    <col width="14" customWidth="1" min="10" max="10"/>
    <col width="14" customWidth="1" min="11" max="11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  <c r="J1" s="26" t="n"/>
      <c r="K1" s="26" t="n"/>
    </row>
    <row r="3" ht="28" customHeight="1">
      <c r="A3" s="27" t="inlineStr">
        <is>
          <t xml:space="preserve">  PER-CONTENT ANALYSIS</t>
        </is>
      </c>
      <c r="B3" s="28" t="n"/>
      <c r="C3" s="28" t="n"/>
      <c r="D3" s="28" t="n"/>
      <c r="E3" s="28" t="n"/>
      <c r="F3" s="28" t="n"/>
      <c r="G3" s="28" t="n"/>
      <c r="H3" s="28" t="n"/>
      <c r="I3" s="28" t="n"/>
      <c r="J3" s="28" t="n"/>
      <c r="K3" s="28" t="n"/>
    </row>
    <row r="4" ht="32" customHeight="1">
      <c r="A4" s="18" t="inlineStr">
        <is>
          <t>Content</t>
        </is>
      </c>
      <c r="B4" s="18" t="inlineStr">
        <is>
          <t>Lifetime Rev</t>
        </is>
      </c>
      <c r="C4" s="18" t="inlineStr">
        <is>
          <t>ROI</t>
        </is>
      </c>
      <c r="D4" s="18" t="inlineStr">
        <is>
          <t>Cost/Conv</t>
        </is>
      </c>
      <c r="E4" s="18" t="inlineStr">
        <is>
          <t>Conv Rate %</t>
        </is>
      </c>
      <c r="F4" s="18" t="inlineStr">
        <is>
          <t>Traffic Value</t>
        </is>
      </c>
      <c r="G4" s="18" t="inlineStr">
        <is>
          <t>ROI Score</t>
        </is>
      </c>
      <c r="H4" s="18" t="inlineStr">
        <is>
          <t>Traffic Score</t>
        </is>
      </c>
      <c r="I4" s="18" t="inlineStr">
        <is>
          <t>Conv Score</t>
        </is>
      </c>
      <c r="J4" s="18" t="inlineStr">
        <is>
          <t>Content Score</t>
        </is>
      </c>
      <c r="K4" s="18" t="inlineStr">
        <is>
          <t>Priority</t>
        </is>
      </c>
    </row>
    <row r="5">
      <c r="A5" s="29">
        <f>INPUT!A4</f>
        <v/>
      </c>
      <c r="B5" s="30">
        <f>INPUT!F4*CONFIG!B3</f>
        <v/>
      </c>
      <c r="C5" s="31">
        <f>IF(INPUT!C4=0,0,(B5-INPUT!C4)/INPUT!C4)</f>
        <v/>
      </c>
      <c r="D5" s="32">
        <f>IF(INPUT!E4*CONFIG!B3=0,0,INPUT!C4/(INPUT!E4*CONFIG!B3))</f>
        <v/>
      </c>
      <c r="E5" s="33">
        <f>IF(INPUT!D4=0,0,INPUT!E4/INPUT!D4)</f>
        <v/>
      </c>
      <c r="F5" s="30">
        <f>INPUT!D4*CONFIG!B4*CONFIG!B3</f>
        <v/>
      </c>
      <c r="G5" s="34">
        <f>ROUND((1-((RANK(C5,C$5:C$14,0)-1)/10))*100,0)</f>
        <v/>
      </c>
      <c r="H5" s="34">
        <f>ROUND((1-((RANK(INPUT!D4,INPUT!D$4:D$13,0)-1)/10))*100,0)</f>
        <v/>
      </c>
      <c r="I5" s="34">
        <f>ROUND((1-((RANK(E5,E$5:E$14,0)-1)/10))*100,0)</f>
        <v/>
      </c>
      <c r="J5" s="35">
        <f>ROUND(G5*CONFIG!B7+H5*CONFIG!B8+I5*CONFIG!B9,1)</f>
        <v/>
      </c>
      <c r="K5" s="36">
        <f>IF(J5&gt;=75,"HIGH",IF(J5&gt;=50,"MEDIUM","LOW"))</f>
        <v/>
      </c>
    </row>
    <row r="6">
      <c r="A6" s="37">
        <f>INPUT!A5</f>
        <v/>
      </c>
      <c r="B6" s="38">
        <f>INPUT!F5*CONFIG!B3</f>
        <v/>
      </c>
      <c r="C6" s="39">
        <f>IF(INPUT!C5=0,0,(B6-INPUT!C5)/INPUT!C5)</f>
        <v/>
      </c>
      <c r="D6" s="40">
        <f>IF(INPUT!E5*CONFIG!B3=0,0,INPUT!C5/(INPUT!E5*CONFIG!B3))</f>
        <v/>
      </c>
      <c r="E6" s="41">
        <f>IF(INPUT!D5=0,0,INPUT!E5/INPUT!D5)</f>
        <v/>
      </c>
      <c r="F6" s="38">
        <f>INPUT!D5*CONFIG!B4*CONFIG!B3</f>
        <v/>
      </c>
      <c r="G6" s="42">
        <f>ROUND((1-((RANK(C6,C$5:C$14,0)-1)/10))*100,0)</f>
        <v/>
      </c>
      <c r="H6" s="42">
        <f>ROUND((1-((RANK(INPUT!D5,INPUT!D$4:D$13,0)-1)/10))*100,0)</f>
        <v/>
      </c>
      <c r="I6" s="42">
        <f>ROUND((1-((RANK(E6,E$5:E$14,0)-1)/10))*100,0)</f>
        <v/>
      </c>
      <c r="J6" s="43">
        <f>ROUND(G6*CONFIG!B7+H6*CONFIG!B8+I6*CONFIG!B9,1)</f>
        <v/>
      </c>
      <c r="K6" s="44">
        <f>IF(J6&gt;=75,"HIGH",IF(J6&gt;=50,"MEDIUM","LOW"))</f>
        <v/>
      </c>
    </row>
    <row r="7">
      <c r="A7" s="29">
        <f>INPUT!A6</f>
        <v/>
      </c>
      <c r="B7" s="30">
        <f>INPUT!F6*CONFIG!B3</f>
        <v/>
      </c>
      <c r="C7" s="31">
        <f>IF(INPUT!C6=0,0,(B7-INPUT!C6)/INPUT!C6)</f>
        <v/>
      </c>
      <c r="D7" s="32">
        <f>IF(INPUT!E6*CONFIG!B3=0,0,INPUT!C6/(INPUT!E6*CONFIG!B3))</f>
        <v/>
      </c>
      <c r="E7" s="33">
        <f>IF(INPUT!D6=0,0,INPUT!E6/INPUT!D6)</f>
        <v/>
      </c>
      <c r="F7" s="30">
        <f>INPUT!D6*CONFIG!B4*CONFIG!B3</f>
        <v/>
      </c>
      <c r="G7" s="34">
        <f>ROUND((1-((RANK(C7,C$5:C$14,0)-1)/10))*100,0)</f>
        <v/>
      </c>
      <c r="H7" s="34">
        <f>ROUND((1-((RANK(INPUT!D6,INPUT!D$4:D$13,0)-1)/10))*100,0)</f>
        <v/>
      </c>
      <c r="I7" s="34">
        <f>ROUND((1-((RANK(E7,E$5:E$14,0)-1)/10))*100,0)</f>
        <v/>
      </c>
      <c r="J7" s="35">
        <f>ROUND(G7*CONFIG!B7+H7*CONFIG!B8+I7*CONFIG!B9,1)</f>
        <v/>
      </c>
      <c r="K7" s="36">
        <f>IF(J7&gt;=75,"HIGH",IF(J7&gt;=50,"MEDIUM","LOW"))</f>
        <v/>
      </c>
    </row>
    <row r="8">
      <c r="A8" s="37">
        <f>INPUT!A7</f>
        <v/>
      </c>
      <c r="B8" s="38">
        <f>INPUT!F7*CONFIG!B3</f>
        <v/>
      </c>
      <c r="C8" s="39">
        <f>IF(INPUT!C7=0,0,(B8-INPUT!C7)/INPUT!C7)</f>
        <v/>
      </c>
      <c r="D8" s="40">
        <f>IF(INPUT!E7*CONFIG!B3=0,0,INPUT!C7/(INPUT!E7*CONFIG!B3))</f>
        <v/>
      </c>
      <c r="E8" s="41">
        <f>IF(INPUT!D7=0,0,INPUT!E7/INPUT!D7)</f>
        <v/>
      </c>
      <c r="F8" s="38">
        <f>INPUT!D7*CONFIG!B4*CONFIG!B3</f>
        <v/>
      </c>
      <c r="G8" s="42">
        <f>ROUND((1-((RANK(C8,C$5:C$14,0)-1)/10))*100,0)</f>
        <v/>
      </c>
      <c r="H8" s="42">
        <f>ROUND((1-((RANK(INPUT!D7,INPUT!D$4:D$13,0)-1)/10))*100,0)</f>
        <v/>
      </c>
      <c r="I8" s="42">
        <f>ROUND((1-((RANK(E8,E$5:E$14,0)-1)/10))*100,0)</f>
        <v/>
      </c>
      <c r="J8" s="43">
        <f>ROUND(G8*CONFIG!B7+H8*CONFIG!B8+I8*CONFIG!B9,1)</f>
        <v/>
      </c>
      <c r="K8" s="44">
        <f>IF(J8&gt;=75,"HIGH",IF(J8&gt;=50,"MEDIUM","LOW"))</f>
        <v/>
      </c>
    </row>
    <row r="9">
      <c r="A9" s="29">
        <f>INPUT!A8</f>
        <v/>
      </c>
      <c r="B9" s="30">
        <f>INPUT!F8*CONFIG!B3</f>
        <v/>
      </c>
      <c r="C9" s="31">
        <f>IF(INPUT!C8=0,0,(B9-INPUT!C8)/INPUT!C8)</f>
        <v/>
      </c>
      <c r="D9" s="32">
        <f>IF(INPUT!E8*CONFIG!B3=0,0,INPUT!C8/(INPUT!E8*CONFIG!B3))</f>
        <v/>
      </c>
      <c r="E9" s="33">
        <f>IF(INPUT!D8=0,0,INPUT!E8/INPUT!D8)</f>
        <v/>
      </c>
      <c r="F9" s="30">
        <f>INPUT!D8*CONFIG!B4*CONFIG!B3</f>
        <v/>
      </c>
      <c r="G9" s="34">
        <f>ROUND((1-((RANK(C9,C$5:C$14,0)-1)/10))*100,0)</f>
        <v/>
      </c>
      <c r="H9" s="34">
        <f>ROUND((1-((RANK(INPUT!D8,INPUT!D$4:D$13,0)-1)/10))*100,0)</f>
        <v/>
      </c>
      <c r="I9" s="34">
        <f>ROUND((1-((RANK(E9,E$5:E$14,0)-1)/10))*100,0)</f>
        <v/>
      </c>
      <c r="J9" s="35">
        <f>ROUND(G9*CONFIG!B7+H9*CONFIG!B8+I9*CONFIG!B9,1)</f>
        <v/>
      </c>
      <c r="K9" s="36">
        <f>IF(J9&gt;=75,"HIGH",IF(J9&gt;=50,"MEDIUM","LOW"))</f>
        <v/>
      </c>
    </row>
    <row r="10">
      <c r="A10" s="37">
        <f>INPUT!A9</f>
        <v/>
      </c>
      <c r="B10" s="38">
        <f>INPUT!F9*CONFIG!B3</f>
        <v/>
      </c>
      <c r="C10" s="39">
        <f>IF(INPUT!C9=0,0,(B10-INPUT!C9)/INPUT!C9)</f>
        <v/>
      </c>
      <c r="D10" s="40">
        <f>IF(INPUT!E9*CONFIG!B3=0,0,INPUT!C9/(INPUT!E9*CONFIG!B3))</f>
        <v/>
      </c>
      <c r="E10" s="41">
        <f>IF(INPUT!D9=0,0,INPUT!E9/INPUT!D9)</f>
        <v/>
      </c>
      <c r="F10" s="38">
        <f>INPUT!D9*CONFIG!B4*CONFIG!B3</f>
        <v/>
      </c>
      <c r="G10" s="42">
        <f>ROUND((1-((RANK(C10,C$5:C$14,0)-1)/10))*100,0)</f>
        <v/>
      </c>
      <c r="H10" s="42">
        <f>ROUND((1-((RANK(INPUT!D9,INPUT!D$4:D$13,0)-1)/10))*100,0)</f>
        <v/>
      </c>
      <c r="I10" s="42">
        <f>ROUND((1-((RANK(E10,E$5:E$14,0)-1)/10))*100,0)</f>
        <v/>
      </c>
      <c r="J10" s="43">
        <f>ROUND(G10*CONFIG!B7+H10*CONFIG!B8+I10*CONFIG!B9,1)</f>
        <v/>
      </c>
      <c r="K10" s="44">
        <f>IF(J10&gt;=75,"HIGH",IF(J10&gt;=50,"MEDIUM","LOW"))</f>
        <v/>
      </c>
    </row>
    <row r="11">
      <c r="A11" s="29">
        <f>INPUT!A10</f>
        <v/>
      </c>
      <c r="B11" s="30">
        <f>INPUT!F10*CONFIG!B3</f>
        <v/>
      </c>
      <c r="C11" s="31">
        <f>IF(INPUT!C10=0,0,(B11-INPUT!C10)/INPUT!C10)</f>
        <v/>
      </c>
      <c r="D11" s="32">
        <f>IF(INPUT!E10*CONFIG!B3=0,0,INPUT!C10/(INPUT!E10*CONFIG!B3))</f>
        <v/>
      </c>
      <c r="E11" s="33">
        <f>IF(INPUT!D10=0,0,INPUT!E10/INPUT!D10)</f>
        <v/>
      </c>
      <c r="F11" s="30">
        <f>INPUT!D10*CONFIG!B4*CONFIG!B3</f>
        <v/>
      </c>
      <c r="G11" s="34">
        <f>ROUND((1-((RANK(C11,C$5:C$14,0)-1)/10))*100,0)</f>
        <v/>
      </c>
      <c r="H11" s="34">
        <f>ROUND((1-((RANK(INPUT!D10,INPUT!D$4:D$13,0)-1)/10))*100,0)</f>
        <v/>
      </c>
      <c r="I11" s="34">
        <f>ROUND((1-((RANK(E11,E$5:E$14,0)-1)/10))*100,0)</f>
        <v/>
      </c>
      <c r="J11" s="35">
        <f>ROUND(G11*CONFIG!B7+H11*CONFIG!B8+I11*CONFIG!B9,1)</f>
        <v/>
      </c>
      <c r="K11" s="36">
        <f>IF(J11&gt;=75,"HIGH",IF(J11&gt;=50,"MEDIUM","LOW"))</f>
        <v/>
      </c>
    </row>
    <row r="12">
      <c r="A12" s="37">
        <f>INPUT!A11</f>
        <v/>
      </c>
      <c r="B12" s="38">
        <f>INPUT!F11*CONFIG!B3</f>
        <v/>
      </c>
      <c r="C12" s="39">
        <f>IF(INPUT!C11=0,0,(B12-INPUT!C11)/INPUT!C11)</f>
        <v/>
      </c>
      <c r="D12" s="40">
        <f>IF(INPUT!E11*CONFIG!B3=0,0,INPUT!C11/(INPUT!E11*CONFIG!B3))</f>
        <v/>
      </c>
      <c r="E12" s="41">
        <f>IF(INPUT!D11=0,0,INPUT!E11/INPUT!D11)</f>
        <v/>
      </c>
      <c r="F12" s="38">
        <f>INPUT!D11*CONFIG!B4*CONFIG!B3</f>
        <v/>
      </c>
      <c r="G12" s="42">
        <f>ROUND((1-((RANK(C12,C$5:C$14,0)-1)/10))*100,0)</f>
        <v/>
      </c>
      <c r="H12" s="42">
        <f>ROUND((1-((RANK(INPUT!D11,INPUT!D$4:D$13,0)-1)/10))*100,0)</f>
        <v/>
      </c>
      <c r="I12" s="42">
        <f>ROUND((1-((RANK(E12,E$5:E$14,0)-1)/10))*100,0)</f>
        <v/>
      </c>
      <c r="J12" s="43">
        <f>ROUND(G12*CONFIG!B7+H12*CONFIG!B8+I12*CONFIG!B9,1)</f>
        <v/>
      </c>
      <c r="K12" s="44">
        <f>IF(J12&gt;=75,"HIGH",IF(J12&gt;=50,"MEDIUM","LOW"))</f>
        <v/>
      </c>
    </row>
    <row r="13">
      <c r="A13" s="29">
        <f>INPUT!A12</f>
        <v/>
      </c>
      <c r="B13" s="30">
        <f>INPUT!F12*CONFIG!B3</f>
        <v/>
      </c>
      <c r="C13" s="31">
        <f>IF(INPUT!C12=0,0,(B13-INPUT!C12)/INPUT!C12)</f>
        <v/>
      </c>
      <c r="D13" s="32">
        <f>IF(INPUT!E12*CONFIG!B3=0,0,INPUT!C12/(INPUT!E12*CONFIG!B3))</f>
        <v/>
      </c>
      <c r="E13" s="33">
        <f>IF(INPUT!D12=0,0,INPUT!E12/INPUT!D12)</f>
        <v/>
      </c>
      <c r="F13" s="30">
        <f>INPUT!D12*CONFIG!B4*CONFIG!B3</f>
        <v/>
      </c>
      <c r="G13" s="34">
        <f>ROUND((1-((RANK(C13,C$5:C$14,0)-1)/10))*100,0)</f>
        <v/>
      </c>
      <c r="H13" s="34">
        <f>ROUND((1-((RANK(INPUT!D12,INPUT!D$4:D$13,0)-1)/10))*100,0)</f>
        <v/>
      </c>
      <c r="I13" s="34">
        <f>ROUND((1-((RANK(E13,E$5:E$14,0)-1)/10))*100,0)</f>
        <v/>
      </c>
      <c r="J13" s="35">
        <f>ROUND(G13*CONFIG!B7+H13*CONFIG!B8+I13*CONFIG!B9,1)</f>
        <v/>
      </c>
      <c r="K13" s="36">
        <f>IF(J13&gt;=75,"HIGH",IF(J13&gt;=50,"MEDIUM","LOW"))</f>
        <v/>
      </c>
    </row>
    <row r="14">
      <c r="A14" s="37">
        <f>INPUT!A13</f>
        <v/>
      </c>
      <c r="B14" s="38">
        <f>INPUT!F13*CONFIG!B3</f>
        <v/>
      </c>
      <c r="C14" s="39">
        <f>IF(INPUT!C13=0,0,(B14-INPUT!C13)/INPUT!C13)</f>
        <v/>
      </c>
      <c r="D14" s="40">
        <f>IF(INPUT!E13*CONFIG!B3=0,0,INPUT!C13/(INPUT!E13*CONFIG!B3))</f>
        <v/>
      </c>
      <c r="E14" s="41">
        <f>IF(INPUT!D13=0,0,INPUT!E13/INPUT!D13)</f>
        <v/>
      </c>
      <c r="F14" s="38">
        <f>INPUT!D13*CONFIG!B4*CONFIG!B3</f>
        <v/>
      </c>
      <c r="G14" s="42">
        <f>ROUND((1-((RANK(C14,C$5:C$14,0)-1)/10))*100,0)</f>
        <v/>
      </c>
      <c r="H14" s="42">
        <f>ROUND((1-((RANK(INPUT!D13,INPUT!D$4:D$13,0)-1)/10))*100,0)</f>
        <v/>
      </c>
      <c r="I14" s="42">
        <f>ROUND((1-((RANK(E14,E$5:E$14,0)-1)/10))*100,0)</f>
        <v/>
      </c>
      <c r="J14" s="43">
        <f>ROUND(G14*CONFIG!B7+H14*CONFIG!B8+I14*CONFIG!B9,1)</f>
        <v/>
      </c>
      <c r="K14" s="44">
        <f>IF(J14&gt;=75,"HIGH",IF(J14&gt;=50,"MEDIUM","LOW"))</f>
        <v/>
      </c>
    </row>
    <row r="16" ht="28" customHeight="1">
      <c r="A16" s="45" t="inlineStr">
        <is>
          <t xml:space="preserve">  AGGREGATE METRICS</t>
        </is>
      </c>
      <c r="B16" s="46" t="n"/>
      <c r="C16" s="46" t="n"/>
      <c r="D16" s="46" t="n"/>
      <c r="E16" s="46" t="n"/>
      <c r="F16" s="46" t="n"/>
      <c r="G16" s="46" t="n"/>
      <c r="H16" s="46" t="n"/>
      <c r="I16" s="46" t="n"/>
      <c r="J16" s="46" t="n"/>
      <c r="K16" s="46" t="n"/>
    </row>
    <row r="17" ht="28" customHeight="1">
      <c r="A17" s="47" t="inlineStr">
        <is>
          <t>Total Creation Cost</t>
        </is>
      </c>
      <c r="B17" s="48">
        <f>SUM(INPUT!C4:C13)</f>
        <v/>
      </c>
    </row>
    <row r="18" ht="28" customHeight="1">
      <c r="A18" s="47" t="inlineStr">
        <is>
          <t>Total Lifetime Revenue</t>
        </is>
      </c>
      <c r="B18" s="48">
        <f>SUM(B5:B14)</f>
        <v/>
      </c>
    </row>
    <row r="19" ht="28" customHeight="1">
      <c r="A19" s="47" t="inlineStr">
        <is>
          <t>Portfolio ROI</t>
        </is>
      </c>
      <c r="B19" s="31">
        <f>IF(B17=0,0,(B18-B17)/B17)</f>
        <v/>
      </c>
    </row>
    <row r="20" ht="28" customHeight="1">
      <c r="A20" s="47" t="inlineStr">
        <is>
          <t>Avg Content Score</t>
        </is>
      </c>
      <c r="B20" s="35">
        <f>ROUND(AVERAGE(J5:J14),1)</f>
        <v/>
      </c>
    </row>
    <row r="21" ht="28" customHeight="1">
      <c r="A21" s="47" t="inlineStr">
        <is>
          <t>Total Monthly Traffic</t>
        </is>
      </c>
      <c r="B21" s="49">
        <f>SUM(INPUT!D4:D13)</f>
        <v/>
      </c>
    </row>
    <row r="22" ht="28" customHeight="1">
      <c r="A22" s="47" t="inlineStr">
        <is>
          <t>Total Monthly Conversions</t>
        </is>
      </c>
      <c r="B22" s="49">
        <f>SUM(INPUT!E4:E13)</f>
        <v/>
      </c>
    </row>
    <row r="23" ht="28" customHeight="1">
      <c r="A23" s="47" t="inlineStr">
        <is>
          <t>Blended Conversion Rate</t>
        </is>
      </c>
      <c r="B23" s="50">
        <f>IF(B21=0,0,B22/B21)</f>
        <v/>
      </c>
    </row>
    <row r="24" ht="28" customHeight="1">
      <c r="A24" s="47" t="inlineStr">
        <is>
          <t>Best Content (by Score)</t>
        </is>
      </c>
      <c r="B24" s="36">
        <f>INDEX(A5:A14,MATCH(MAX(J5:J14),J5:J14,0))</f>
        <v/>
      </c>
    </row>
    <row r="25" ht="28" customHeight="1">
      <c r="A25" s="47" t="inlineStr">
        <is>
          <t>Worst Content (by Score)</t>
        </is>
      </c>
      <c r="B25" s="36">
        <f>INDEX(A5:A14,MATCH(MIN(J5:J14),J5:J14,0))</f>
        <v/>
      </c>
    </row>
    <row r="26" ht="28" customHeight="1">
      <c r="A26" s="47" t="inlineStr">
        <is>
          <t>High Priority Count</t>
        </is>
      </c>
      <c r="B26" s="49">
        <f>COUNTIF(K5:K14,"HIGH")</f>
        <v/>
      </c>
    </row>
    <row r="27" ht="28" customHeight="1">
      <c r="A27" s="47" t="inlineStr">
        <is>
          <t>Low Priority Count</t>
        </is>
      </c>
      <c r="B27" s="49">
        <f>COUNTIF(K5:K14,"LOW")</f>
        <v/>
      </c>
    </row>
    <row r="28" ht="28" customHeight="1">
      <c r="A28" s="47" t="inlineStr">
        <is>
          <t>Avg Cost/Conversion</t>
        </is>
      </c>
      <c r="B28" s="51">
        <f>IFERROR(AVERAGE(D5:D14),0)</f>
        <v/>
      </c>
    </row>
  </sheetData>
  <mergeCells count="3">
    <mergeCell ref="A16:K16"/>
    <mergeCell ref="A1:K1"/>
    <mergeCell ref="A3:K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G2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44" customHeight="1">
      <c r="A1" s="52" t="inlineStr">
        <is>
          <t>CONTENT ROI ESTIMATOR — RESULTS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</row>
    <row r="4" ht="28" customHeight="1">
      <c r="A4" s="27" t="inlineStr">
        <is>
          <t xml:space="preserve">  CONTENT PORTFOLIO OVERVIEW</t>
        </is>
      </c>
      <c r="B4" s="28" t="n"/>
      <c r="C4" s="28" t="n"/>
      <c r="D4" s="28" t="n"/>
      <c r="E4" s="28" t="n"/>
      <c r="F4" s="28" t="n"/>
      <c r="G4" s="28" t="n"/>
    </row>
    <row r="5" ht="32" customHeight="1">
      <c r="A5" s="53" t="inlineStr">
        <is>
          <t>Total Creation Cost</t>
        </is>
      </c>
      <c r="B5" s="54">
        <f>LOGIC!B17</f>
        <v/>
      </c>
      <c r="D5" s="53" t="inlineStr">
        <is>
          <t>Lifetime Revenue</t>
        </is>
      </c>
      <c r="E5" s="54">
        <f>LOGIC!B18</f>
        <v/>
      </c>
    </row>
    <row r="6" ht="32" customHeight="1">
      <c r="A6" s="53" t="inlineStr">
        <is>
          <t>Portfolio ROI</t>
        </is>
      </c>
      <c r="B6" s="55">
        <f>LOGIC!B19</f>
        <v/>
      </c>
      <c r="D6" s="53" t="inlineStr">
        <is>
          <t>Avg Content Score</t>
        </is>
      </c>
      <c r="E6" s="56">
        <f>LOGIC!B20</f>
        <v/>
      </c>
    </row>
    <row r="7" ht="32" customHeight="1">
      <c r="A7" s="53" t="inlineStr">
        <is>
          <t>Monthly Traffic</t>
        </is>
      </c>
      <c r="B7" s="57">
        <f>LOGIC!B21</f>
        <v/>
      </c>
      <c r="D7" s="53" t="inlineStr">
        <is>
          <t>Monthly Conversions</t>
        </is>
      </c>
      <c r="E7" s="57">
        <f>LOGIC!B22</f>
        <v/>
      </c>
    </row>
    <row r="8" ht="32" customHeight="1">
      <c r="A8" s="53" t="inlineStr">
        <is>
          <t>Best Content</t>
        </is>
      </c>
      <c r="B8" s="58">
        <f>LOGIC!B24</f>
        <v/>
      </c>
      <c r="D8" s="53" t="inlineStr">
        <is>
          <t>Worst Content</t>
        </is>
      </c>
      <c r="E8" s="58">
        <f>LOGIC!B25</f>
        <v/>
      </c>
    </row>
    <row r="10" ht="28" customHeight="1">
      <c r="A10" s="45" t="inlineStr">
        <is>
          <t xml:space="preserve">  CONTENT PERFORMANCE DETAIL</t>
        </is>
      </c>
      <c r="B10" s="46" t="n"/>
      <c r="C10" s="46" t="n"/>
      <c r="D10" s="46" t="n"/>
      <c r="E10" s="46" t="n"/>
      <c r="F10" s="46" t="n"/>
      <c r="G10" s="46" t="n"/>
    </row>
    <row r="11" ht="32" customHeight="1">
      <c r="A11" s="18" t="inlineStr">
        <is>
          <t>Content</t>
        </is>
      </c>
      <c r="B11" s="18" t="inlineStr">
        <is>
          <t>Type</t>
        </is>
      </c>
      <c r="C11" s="18" t="inlineStr">
        <is>
          <t>ROI</t>
        </is>
      </c>
      <c r="D11" s="18" t="inlineStr">
        <is>
          <t>Cost/Conv</t>
        </is>
      </c>
      <c r="E11" s="18" t="inlineStr">
        <is>
          <t>Score</t>
        </is>
      </c>
      <c r="F11" s="18" t="inlineStr">
        <is>
          <t>Rank</t>
        </is>
      </c>
      <c r="G11" s="18" t="inlineStr">
        <is>
          <t>Priority</t>
        </is>
      </c>
    </row>
    <row r="12">
      <c r="A12" s="59">
        <f>LOGIC!A5</f>
        <v/>
      </c>
      <c r="B12" s="59">
        <f>INPUT!B4</f>
        <v/>
      </c>
      <c r="C12" s="60">
        <f>LOGIC!C5</f>
        <v/>
      </c>
      <c r="D12" s="61">
        <f>LOGIC!D5</f>
        <v/>
      </c>
      <c r="E12" s="62">
        <f>LOGIC!J5</f>
        <v/>
      </c>
      <c r="F12" s="63">
        <f>RANK(E12,E$12:E$21,0)</f>
        <v/>
      </c>
      <c r="G12" s="64">
        <f>LOGIC!K5</f>
        <v/>
      </c>
    </row>
    <row r="13">
      <c r="A13" s="65">
        <f>LOGIC!A6</f>
        <v/>
      </c>
      <c r="B13" s="65">
        <f>INPUT!B5</f>
        <v/>
      </c>
      <c r="C13" s="66">
        <f>LOGIC!C6</f>
        <v/>
      </c>
      <c r="D13" s="67">
        <f>LOGIC!D6</f>
        <v/>
      </c>
      <c r="E13" s="68">
        <f>LOGIC!J6</f>
        <v/>
      </c>
      <c r="F13" s="69">
        <f>RANK(E13,E$12:E$21,0)</f>
        <v/>
      </c>
      <c r="G13" s="70">
        <f>LOGIC!K6</f>
        <v/>
      </c>
    </row>
    <row r="14">
      <c r="A14" s="59">
        <f>LOGIC!A7</f>
        <v/>
      </c>
      <c r="B14" s="59">
        <f>INPUT!B6</f>
        <v/>
      </c>
      <c r="C14" s="60">
        <f>LOGIC!C7</f>
        <v/>
      </c>
      <c r="D14" s="61">
        <f>LOGIC!D7</f>
        <v/>
      </c>
      <c r="E14" s="62">
        <f>LOGIC!J7</f>
        <v/>
      </c>
      <c r="F14" s="63">
        <f>RANK(E14,E$12:E$21,0)</f>
        <v/>
      </c>
      <c r="G14" s="64">
        <f>LOGIC!K7</f>
        <v/>
      </c>
    </row>
    <row r="15">
      <c r="A15" s="65">
        <f>LOGIC!A8</f>
        <v/>
      </c>
      <c r="B15" s="65">
        <f>INPUT!B7</f>
        <v/>
      </c>
      <c r="C15" s="66">
        <f>LOGIC!C8</f>
        <v/>
      </c>
      <c r="D15" s="67">
        <f>LOGIC!D8</f>
        <v/>
      </c>
      <c r="E15" s="68">
        <f>LOGIC!J8</f>
        <v/>
      </c>
      <c r="F15" s="69">
        <f>RANK(E15,E$12:E$21,0)</f>
        <v/>
      </c>
      <c r="G15" s="70">
        <f>LOGIC!K8</f>
        <v/>
      </c>
    </row>
    <row r="16">
      <c r="A16" s="59">
        <f>LOGIC!A9</f>
        <v/>
      </c>
      <c r="B16" s="59">
        <f>INPUT!B8</f>
        <v/>
      </c>
      <c r="C16" s="60">
        <f>LOGIC!C9</f>
        <v/>
      </c>
      <c r="D16" s="61">
        <f>LOGIC!D9</f>
        <v/>
      </c>
      <c r="E16" s="62">
        <f>LOGIC!J9</f>
        <v/>
      </c>
      <c r="F16" s="63">
        <f>RANK(E16,E$12:E$21,0)</f>
        <v/>
      </c>
      <c r="G16" s="64">
        <f>LOGIC!K9</f>
        <v/>
      </c>
    </row>
    <row r="17">
      <c r="A17" s="65">
        <f>LOGIC!A10</f>
        <v/>
      </c>
      <c r="B17" s="65">
        <f>INPUT!B9</f>
        <v/>
      </c>
      <c r="C17" s="66">
        <f>LOGIC!C10</f>
        <v/>
      </c>
      <c r="D17" s="67">
        <f>LOGIC!D10</f>
        <v/>
      </c>
      <c r="E17" s="68">
        <f>LOGIC!J10</f>
        <v/>
      </c>
      <c r="F17" s="69">
        <f>RANK(E17,E$12:E$21,0)</f>
        <v/>
      </c>
      <c r="G17" s="70">
        <f>LOGIC!K10</f>
        <v/>
      </c>
    </row>
    <row r="18">
      <c r="A18" s="59">
        <f>LOGIC!A11</f>
        <v/>
      </c>
      <c r="B18" s="59">
        <f>INPUT!B10</f>
        <v/>
      </c>
      <c r="C18" s="60">
        <f>LOGIC!C11</f>
        <v/>
      </c>
      <c r="D18" s="61">
        <f>LOGIC!D11</f>
        <v/>
      </c>
      <c r="E18" s="62">
        <f>LOGIC!J11</f>
        <v/>
      </c>
      <c r="F18" s="63">
        <f>RANK(E18,E$12:E$21,0)</f>
        <v/>
      </c>
      <c r="G18" s="64">
        <f>LOGIC!K11</f>
        <v/>
      </c>
    </row>
    <row r="19">
      <c r="A19" s="65">
        <f>LOGIC!A12</f>
        <v/>
      </c>
      <c r="B19" s="65">
        <f>INPUT!B11</f>
        <v/>
      </c>
      <c r="C19" s="66">
        <f>LOGIC!C12</f>
        <v/>
      </c>
      <c r="D19" s="67">
        <f>LOGIC!D12</f>
        <v/>
      </c>
      <c r="E19" s="68">
        <f>LOGIC!J12</f>
        <v/>
      </c>
      <c r="F19" s="69">
        <f>RANK(E19,E$12:E$21,0)</f>
        <v/>
      </c>
      <c r="G19" s="70">
        <f>LOGIC!K12</f>
        <v/>
      </c>
    </row>
    <row r="20">
      <c r="A20" s="59">
        <f>LOGIC!A13</f>
        <v/>
      </c>
      <c r="B20" s="59">
        <f>INPUT!B12</f>
        <v/>
      </c>
      <c r="C20" s="60">
        <f>LOGIC!C13</f>
        <v/>
      </c>
      <c r="D20" s="61">
        <f>LOGIC!D13</f>
        <v/>
      </c>
      <c r="E20" s="62">
        <f>LOGIC!J13</f>
        <v/>
      </c>
      <c r="F20" s="63">
        <f>RANK(E20,E$12:E$21,0)</f>
        <v/>
      </c>
      <c r="G20" s="64">
        <f>LOGIC!K13</f>
        <v/>
      </c>
    </row>
    <row r="21">
      <c r="A21" s="65">
        <f>LOGIC!A14</f>
        <v/>
      </c>
      <c r="B21" s="65">
        <f>INPUT!B13</f>
        <v/>
      </c>
      <c r="C21" s="66">
        <f>LOGIC!C14</f>
        <v/>
      </c>
      <c r="D21" s="67">
        <f>LOGIC!D14</f>
        <v/>
      </c>
      <c r="E21" s="68">
        <f>LOGIC!J14</f>
        <v/>
      </c>
      <c r="F21" s="69">
        <f>RANK(E21,E$12:E$21,0)</f>
        <v/>
      </c>
      <c r="G21" s="70">
        <f>LOGIC!K14</f>
        <v/>
      </c>
    </row>
    <row r="23" ht="24" customHeight="1">
      <c r="A23" s="71" t="inlineStr">
        <is>
          <t>RangeLead.com  |  Premium B2B Lead Data  |  Free Download — rangelead.com/free-tools</t>
        </is>
      </c>
    </row>
  </sheetData>
  <mergeCells count="5">
    <mergeCell ref="A1:G1"/>
    <mergeCell ref="A4:G4"/>
    <mergeCell ref="A2:G2"/>
    <mergeCell ref="A10:G10"/>
    <mergeCell ref="A23:G23"/>
  </mergeCells>
  <conditionalFormatting sqref="E12:E21">
    <cfRule type="cellIs" priority="1" operator="greaterThanOrEqual" dxfId="0">
      <formula>75</formula>
    </cfRule>
    <cfRule type="cellIs" priority="2" operator="between" dxfId="1">
      <formula>50</formula>
      <formula>74.999</formula>
    </cfRule>
    <cfRule type="cellIs" priority="3" operator="lessThan" dxfId="2">
      <formula>50</formula>
    </cfRule>
  </conditionalFormatting>
  <conditionalFormatting sqref="G12:G21">
    <cfRule type="cellIs" priority="4" operator="equal" dxfId="0">
      <formula>"HIGH"</formula>
    </cfRule>
    <cfRule type="cellIs" priority="5" operator="equal" dxfId="1">
      <formula>"MEDIUM"</formula>
    </cfRule>
    <cfRule type="cellIs" priority="6" operator="equal" dxfId="2">
      <formula>"LOW"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