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"/>
    <numFmt numFmtId="165" formatCode="&quot;$&quot;#,##0.00"/>
    <numFmt numFmtId="166" formatCode="0.0%"/>
    <numFmt numFmtId="167" formatCode="0.0x"/>
    <numFmt numFmtId="168" formatCode="0.0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6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E8F4FD"/>
        <bgColor rgb="00E8F4F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7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7" fontId="10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8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8" fontId="10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0" fontId="11" fillId="2" borderId="0" applyAlignment="1" pivotButton="0" quotePrefix="0" xfId="0">
      <alignment horizontal="center" vertical="center"/>
    </xf>
    <xf numFmtId="0" fontId="6" fillId="13" borderId="1" applyAlignment="1" pivotButton="0" quotePrefix="0" xfId="0">
      <alignment horizontal="left" vertical="center"/>
    </xf>
    <xf numFmtId="164" fontId="12" fillId="14" borderId="1" applyAlignment="1" pivotButton="0" quotePrefix="0" xfId="0">
      <alignment horizontal="center" vertical="center"/>
    </xf>
    <xf numFmtId="167" fontId="12" fillId="14" borderId="1" applyAlignment="1" pivotButton="0" quotePrefix="0" xfId="0">
      <alignment horizontal="center" vertical="center"/>
    </xf>
    <xf numFmtId="168" fontId="12" fillId="14" borderId="1" applyAlignment="1" pivotButton="0" quotePrefix="0" xfId="0">
      <alignment horizontal="center" vertical="center"/>
    </xf>
    <xf numFmtId="3" fontId="12" fillId="14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center" vertical="center"/>
    </xf>
    <xf numFmtId="167" fontId="10" fillId="14" borderId="1" applyAlignment="1" pivotButton="0" quotePrefix="0" xfId="0">
      <alignment horizontal="center" vertical="center"/>
    </xf>
    <xf numFmtId="165" fontId="7" fillId="14" borderId="1" applyAlignment="1" pivotButton="0" quotePrefix="0" xfId="0">
      <alignment horizontal="center" vertical="center"/>
    </xf>
    <xf numFmtId="168" fontId="10" fillId="14" borderId="1" applyAlignment="1" pivotButton="0" quotePrefix="0" xfId="0">
      <alignment horizontal="center" vertical="center"/>
    </xf>
    <xf numFmtId="3" fontId="10" fillId="14" borderId="1" applyAlignment="1" pivotButton="0" quotePrefix="0" xfId="0">
      <alignment horizontal="center" vertical="center"/>
    </xf>
    <xf numFmtId="0" fontId="10" fillId="14" borderId="1" applyAlignment="1" pivotButton="0" quotePrefix="0" xfId="0">
      <alignment horizontal="center" vertical="center"/>
    </xf>
    <xf numFmtId="0" fontId="7" fillId="15" borderId="1" applyAlignment="1" pivotButton="0" quotePrefix="0" xfId="0">
      <alignment horizontal="center" vertical="center"/>
    </xf>
    <xf numFmtId="167" fontId="10" fillId="15" borderId="1" applyAlignment="1" pivotButton="0" quotePrefix="0" xfId="0">
      <alignment horizontal="center" vertical="center"/>
    </xf>
    <xf numFmtId="165" fontId="7" fillId="15" borderId="1" applyAlignment="1" pivotButton="0" quotePrefix="0" xfId="0">
      <alignment horizontal="center" vertical="center"/>
    </xf>
    <xf numFmtId="168" fontId="10" fillId="15" borderId="1" applyAlignment="1" pivotButton="0" quotePrefix="0" xfId="0">
      <alignment horizontal="center" vertical="center"/>
    </xf>
    <xf numFmtId="3" fontId="10" fillId="15" borderId="1" applyAlignment="1" pivotButton="0" quotePrefix="0" xfId="0">
      <alignment horizontal="center" vertical="center"/>
    </xf>
    <xf numFmtId="0" fontId="10" fillId="1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CHANNEL PERFORMANCE COMPARISON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Compare marketing channels across multiple performance dimensions. Generate a composite efficiency score and budget recommendations based on multi-factor analysis.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Channel names</t>
        </is>
      </c>
    </row>
    <row r="9" ht="22" customHeight="1">
      <c r="A9" s="6" t="inlineStr">
        <is>
          <t xml:space="preserve">  • Monthly spend per channel</t>
        </is>
      </c>
    </row>
    <row r="10" ht="22" customHeight="1">
      <c r="A10" s="6" t="inlineStr">
        <is>
          <t xml:space="preserve">  • Leads generated per channel</t>
        </is>
      </c>
    </row>
    <row r="11" ht="22" customHeight="1">
      <c r="A11" s="6" t="inlineStr">
        <is>
          <t xml:space="preserve">  • Conversions per channel</t>
        </is>
      </c>
    </row>
    <row r="12" ht="22" customHeight="1">
      <c r="A12" s="6" t="inlineStr">
        <is>
          <t xml:space="preserve">  • Revenue generated per channel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Cost per lead per channel</t>
        </is>
      </c>
    </row>
    <row r="16" ht="22" customHeight="1">
      <c r="A16" s="6" t="inlineStr">
        <is>
          <t xml:space="preserve">  • Cost per conversion per channel</t>
        </is>
      </c>
    </row>
    <row r="17" ht="22" customHeight="1">
      <c r="A17" s="6" t="inlineStr">
        <is>
          <t xml:space="preserve">  • Revenue efficiency (ROAS)</t>
        </is>
      </c>
    </row>
    <row r="18" ht="22" customHeight="1">
      <c r="A18" s="6" t="inlineStr">
        <is>
          <t xml:space="preserve">  • Composite efficiency score</t>
        </is>
      </c>
    </row>
    <row r="19" ht="22" customHeight="1">
      <c r="A19" s="6" t="inlineStr">
        <is>
          <t xml:space="preserve">  • Channel ranking and tier assignment</t>
        </is>
      </c>
    </row>
    <row r="20" ht="22" customHeight="1">
      <c r="A20" s="6" t="inlineStr">
        <is>
          <t xml:space="preserve">  • Budget reallocation recommendations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3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Scoring Weights &amp; Tiers</t>
        </is>
      </c>
      <c r="B1" s="8" t="n"/>
      <c r="C1" s="8" t="n"/>
    </row>
    <row r="3" ht="26" customHeight="1">
      <c r="A3" s="9" t="inlineStr">
        <is>
          <t>Weight: CPL Score</t>
        </is>
      </c>
      <c r="B3" s="10" t="n">
        <v>0.25</v>
      </c>
      <c r="C3" s="11" t="inlineStr">
        <is>
          <t>Lower CPL = higher score</t>
        </is>
      </c>
    </row>
    <row r="4" ht="26" customHeight="1">
      <c r="A4" s="9" t="inlineStr">
        <is>
          <t>Weight: Conv Rate Score</t>
        </is>
      </c>
      <c r="B4" s="10" t="n">
        <v>0.25</v>
      </c>
      <c r="C4" s="11" t="inlineStr">
        <is>
          <t>Higher conversion = higher score</t>
        </is>
      </c>
    </row>
    <row r="5" ht="26" customHeight="1">
      <c r="A5" s="9" t="inlineStr">
        <is>
          <t>Weight: ROAS Score</t>
        </is>
      </c>
      <c r="B5" s="10" t="n">
        <v>0.3</v>
      </c>
      <c r="C5" s="11" t="inlineStr">
        <is>
          <t>Higher return = higher score</t>
        </is>
      </c>
    </row>
    <row r="6" ht="26" customHeight="1">
      <c r="A6" s="9" t="inlineStr">
        <is>
          <t>Weight: Volume Score</t>
        </is>
      </c>
      <c r="B6" s="10" t="n">
        <v>0.2</v>
      </c>
      <c r="C6" s="11" t="inlineStr">
        <is>
          <t>More leads = higher score</t>
        </is>
      </c>
    </row>
    <row r="7" ht="26" customHeight="1">
      <c r="A7" s="9" t="inlineStr">
        <is>
          <t>Total Weights Check</t>
        </is>
      </c>
      <c r="B7" s="10">
        <f>SUM(B3:B6)</f>
        <v/>
      </c>
    </row>
    <row r="9" ht="28" customHeight="1">
      <c r="A9" s="12" t="inlineStr">
        <is>
          <t xml:space="preserve">  TIER THRESHOLDS</t>
        </is>
      </c>
      <c r="B9" s="13" t="n"/>
      <c r="C9" s="13" t="n"/>
    </row>
    <row r="10" ht="26" customHeight="1">
      <c r="A10" s="9" t="inlineStr">
        <is>
          <t>Tier 1 (Star) Threshold</t>
        </is>
      </c>
      <c r="B10" s="14" t="n">
        <v>75</v>
      </c>
      <c r="C10" s="11" t="inlineStr">
        <is>
          <t>Score &gt;= this = star channel</t>
        </is>
      </c>
    </row>
    <row r="11" ht="26" customHeight="1">
      <c r="A11" s="9" t="inlineStr">
        <is>
          <t>Tier 2 (Solid) Threshold</t>
        </is>
      </c>
      <c r="B11" s="14" t="n">
        <v>50</v>
      </c>
      <c r="C11" s="11" t="inlineStr">
        <is>
          <t>Score &gt;= this = solid performer</t>
        </is>
      </c>
    </row>
    <row r="12" ht="26" customHeight="1">
      <c r="A12" s="9" t="inlineStr">
        <is>
          <t>Budget Increase for Tier 1</t>
        </is>
      </c>
      <c r="B12" s="10" t="n">
        <v>0.2</v>
      </c>
      <c r="C12" s="11" t="inlineStr">
        <is>
          <t>Increase budget by this %</t>
        </is>
      </c>
    </row>
    <row r="13" ht="26" customHeight="1">
      <c r="A13" s="9" t="inlineStr">
        <is>
          <t>Budget Decrease for Tier 3</t>
        </is>
      </c>
      <c r="B13" s="10" t="n">
        <v>0.15</v>
      </c>
      <c r="C13" s="11" t="inlineStr">
        <is>
          <t>Decrease budget by this %</t>
        </is>
      </c>
    </row>
  </sheetData>
  <mergeCells count="2">
    <mergeCell ref="A1:C1"/>
    <mergeCell ref="A9:C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1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5" t="inlineStr">
        <is>
          <t xml:space="preserve">  INPUTS — Enter your data in yellow cells</t>
        </is>
      </c>
      <c r="B1" s="16" t="n"/>
      <c r="C1" s="16" t="n"/>
      <c r="D1" s="16" t="n"/>
      <c r="E1" s="16" t="n"/>
    </row>
    <row r="3" ht="32" customHeight="1">
      <c r="A3" s="17" t="inlineStr">
        <is>
          <t>Channel Name</t>
        </is>
      </c>
      <c r="B3" s="17" t="inlineStr">
        <is>
          <t>Monthly Spend</t>
        </is>
      </c>
      <c r="C3" s="17" t="inlineStr">
        <is>
          <t>Leads</t>
        </is>
      </c>
      <c r="D3" s="17" t="inlineStr">
        <is>
          <t>Conversions</t>
        </is>
      </c>
      <c r="E3" s="17" t="inlineStr">
        <is>
          <t>Revenue</t>
        </is>
      </c>
    </row>
    <row r="4">
      <c r="A4" s="18" t="inlineStr">
        <is>
          <t>Google Ads</t>
        </is>
      </c>
      <c r="B4" s="19" t="n">
        <v>8000</v>
      </c>
      <c r="C4" s="20" t="n">
        <v>200</v>
      </c>
      <c r="D4" s="20" t="n">
        <v>40</v>
      </c>
      <c r="E4" s="19" t="n">
        <v>48000</v>
      </c>
    </row>
    <row r="5">
      <c r="A5" s="21" t="inlineStr">
        <is>
          <t>Facebook Ads</t>
        </is>
      </c>
      <c r="B5" s="22" t="n">
        <v>5000</v>
      </c>
      <c r="C5" s="23" t="n">
        <v>250</v>
      </c>
      <c r="D5" s="23" t="n">
        <v>30</v>
      </c>
      <c r="E5" s="22" t="n">
        <v>27000</v>
      </c>
    </row>
    <row r="6">
      <c r="A6" s="18" t="inlineStr">
        <is>
          <t>LinkedIn Ads</t>
        </is>
      </c>
      <c r="B6" s="19" t="n">
        <v>6000</v>
      </c>
      <c r="C6" s="20" t="n">
        <v>80</v>
      </c>
      <c r="D6" s="20" t="n">
        <v>24</v>
      </c>
      <c r="E6" s="19" t="n">
        <v>36000</v>
      </c>
    </row>
    <row r="7">
      <c r="A7" s="21" t="inlineStr">
        <is>
          <t>Content / SEO</t>
        </is>
      </c>
      <c r="B7" s="22" t="n">
        <v>3000</v>
      </c>
      <c r="C7" s="23" t="n">
        <v>150</v>
      </c>
      <c r="D7" s="23" t="n">
        <v>30</v>
      </c>
      <c r="E7" s="22" t="n">
        <v>30000</v>
      </c>
    </row>
    <row r="8">
      <c r="A8" s="18" t="inlineStr">
        <is>
          <t>Email Campaigns</t>
        </is>
      </c>
      <c r="B8" s="19" t="n">
        <v>1500</v>
      </c>
      <c r="C8" s="20" t="n">
        <v>100</v>
      </c>
      <c r="D8" s="20" t="n">
        <v>25</v>
      </c>
      <c r="E8" s="19" t="n">
        <v>25000</v>
      </c>
    </row>
    <row r="9">
      <c r="A9" s="21" t="inlineStr">
        <is>
          <t>YouTube Ads</t>
        </is>
      </c>
      <c r="B9" s="22" t="n">
        <v>4000</v>
      </c>
      <c r="C9" s="23" t="n">
        <v>120</v>
      </c>
      <c r="D9" s="23" t="n">
        <v>18</v>
      </c>
      <c r="E9" s="22" t="n">
        <v>21600</v>
      </c>
    </row>
    <row r="10">
      <c r="A10" s="18" t="inlineStr">
        <is>
          <t>Webinars</t>
        </is>
      </c>
      <c r="B10" s="19" t="n">
        <v>2500</v>
      </c>
      <c r="C10" s="20" t="n">
        <v>60</v>
      </c>
      <c r="D10" s="20" t="n">
        <v>18</v>
      </c>
      <c r="E10" s="19" t="n">
        <v>27000</v>
      </c>
    </row>
    <row r="11">
      <c r="A11" s="21" t="inlineStr">
        <is>
          <t>Affiliate / Referral</t>
        </is>
      </c>
      <c r="B11" s="22" t="n">
        <v>2000</v>
      </c>
      <c r="C11" s="23" t="n">
        <v>80</v>
      </c>
      <c r="D11" s="23" t="n">
        <v>20</v>
      </c>
      <c r="E11" s="22" t="n">
        <v>30000</v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K33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4" customWidth="1" min="9" max="9"/>
    <col width="14" customWidth="1" min="10" max="10"/>
    <col width="16" customWidth="1" min="11" max="11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  <c r="E1" s="25" t="n"/>
      <c r="F1" s="25" t="n"/>
      <c r="G1" s="25" t="n"/>
      <c r="H1" s="25" t="n"/>
      <c r="I1" s="25" t="n"/>
      <c r="J1" s="25" t="n"/>
      <c r="K1" s="25" t="n"/>
    </row>
    <row r="3" ht="28" customHeight="1">
      <c r="A3" s="12" t="inlineStr">
        <is>
          <t xml:space="preserve">  RAW METRICS</t>
        </is>
      </c>
      <c r="B3" s="13" t="n"/>
      <c r="C3" s="13" t="n"/>
      <c r="D3" s="13" t="n"/>
      <c r="E3" s="13" t="n"/>
      <c r="F3" s="13" t="n"/>
      <c r="G3" s="13" t="n"/>
      <c r="H3" s="13" t="n"/>
      <c r="I3" s="13" t="n"/>
      <c r="J3" s="13" t="n"/>
      <c r="K3" s="13" t="n"/>
    </row>
    <row r="4" ht="32" customHeight="1">
      <c r="A4" s="17" t="inlineStr">
        <is>
          <t>Channel</t>
        </is>
      </c>
      <c r="B4" s="17" t="inlineStr">
        <is>
          <t>CPL</t>
        </is>
      </c>
      <c r="C4" s="17" t="inlineStr">
        <is>
          <t>CPC</t>
        </is>
      </c>
      <c r="D4" s="17" t="inlineStr">
        <is>
          <t>Conv Rate</t>
        </is>
      </c>
      <c r="E4" s="17" t="inlineStr">
        <is>
          <t>ROAS</t>
        </is>
      </c>
      <c r="F4" s="17" t="inlineStr">
        <is>
          <t>Rev/Lead</t>
        </is>
      </c>
      <c r="G4" s="17" t="inlineStr">
        <is>
          <t>Profit</t>
        </is>
      </c>
      <c r="H4" s="17" t="inlineStr">
        <is>
          <t>CPL Rank</t>
        </is>
      </c>
      <c r="I4" s="17" t="inlineStr">
        <is>
          <t>Conv Rank</t>
        </is>
      </c>
      <c r="J4" s="17" t="inlineStr">
        <is>
          <t>ROAS Rank</t>
        </is>
      </c>
      <c r="K4" s="17" t="inlineStr">
        <is>
          <t>Volume Rank</t>
        </is>
      </c>
    </row>
    <row r="5">
      <c r="A5" s="26">
        <f>INPUT!A4</f>
        <v/>
      </c>
      <c r="B5" s="27">
        <f>IF(INPUT!C4=0,0,INPUT!B4/INPUT!C4)</f>
        <v/>
      </c>
      <c r="C5" s="27">
        <f>IF(INPUT!D4=0,0,INPUT!B4/INPUT!D4)</f>
        <v/>
      </c>
      <c r="D5" s="28">
        <f>IF(INPUT!C4=0,0,INPUT!D4/INPUT!C4)</f>
        <v/>
      </c>
      <c r="E5" s="29">
        <f>IF(INPUT!B4=0,0,INPUT!E4/INPUT!B4)</f>
        <v/>
      </c>
      <c r="F5" s="30">
        <f>IF(INPUT!C4=0,0,INPUT!E4/INPUT!C4)</f>
        <v/>
      </c>
      <c r="G5" s="30">
        <f>INPUT!E4-INPUT!B4</f>
        <v/>
      </c>
      <c r="H5" s="31">
        <f>RANK(B5,B$5:B$12,1)</f>
        <v/>
      </c>
      <c r="I5" s="31">
        <f>RANK(D5,D$5:D$12,0)</f>
        <v/>
      </c>
      <c r="J5" s="31">
        <f>RANK(E5,E$5:E$12,0)</f>
        <v/>
      </c>
      <c r="K5" s="31">
        <f>RANK(INPUT!C4,INPUT!C$4:C$11,0)</f>
        <v/>
      </c>
    </row>
    <row r="6">
      <c r="A6" s="32">
        <f>INPUT!A5</f>
        <v/>
      </c>
      <c r="B6" s="33">
        <f>IF(INPUT!C5=0,0,INPUT!B5/INPUT!C5)</f>
        <v/>
      </c>
      <c r="C6" s="33">
        <f>IF(INPUT!D5=0,0,INPUT!B5/INPUT!D5)</f>
        <v/>
      </c>
      <c r="D6" s="34">
        <f>IF(INPUT!C5=0,0,INPUT!D5/INPUT!C5)</f>
        <v/>
      </c>
      <c r="E6" s="35">
        <f>IF(INPUT!B5=0,0,INPUT!E5/INPUT!B5)</f>
        <v/>
      </c>
      <c r="F6" s="36">
        <f>IF(INPUT!C5=0,0,INPUT!E5/INPUT!C5)</f>
        <v/>
      </c>
      <c r="G6" s="36">
        <f>INPUT!E5-INPUT!B5</f>
        <v/>
      </c>
      <c r="H6" s="37">
        <f>RANK(B6,B$5:B$12,1)</f>
        <v/>
      </c>
      <c r="I6" s="37">
        <f>RANK(D6,D$5:D$12,0)</f>
        <v/>
      </c>
      <c r="J6" s="37">
        <f>RANK(E6,E$5:E$12,0)</f>
        <v/>
      </c>
      <c r="K6" s="37">
        <f>RANK(INPUT!C5,INPUT!C$4:C$11,0)</f>
        <v/>
      </c>
    </row>
    <row r="7">
      <c r="A7" s="26">
        <f>INPUT!A6</f>
        <v/>
      </c>
      <c r="B7" s="27">
        <f>IF(INPUT!C6=0,0,INPUT!B6/INPUT!C6)</f>
        <v/>
      </c>
      <c r="C7" s="27">
        <f>IF(INPUT!D6=0,0,INPUT!B6/INPUT!D6)</f>
        <v/>
      </c>
      <c r="D7" s="28">
        <f>IF(INPUT!C6=0,0,INPUT!D6/INPUT!C6)</f>
        <v/>
      </c>
      <c r="E7" s="29">
        <f>IF(INPUT!B6=0,0,INPUT!E6/INPUT!B6)</f>
        <v/>
      </c>
      <c r="F7" s="30">
        <f>IF(INPUT!C6=0,0,INPUT!E6/INPUT!C6)</f>
        <v/>
      </c>
      <c r="G7" s="30">
        <f>INPUT!E6-INPUT!B6</f>
        <v/>
      </c>
      <c r="H7" s="31">
        <f>RANK(B7,B$5:B$12,1)</f>
        <v/>
      </c>
      <c r="I7" s="31">
        <f>RANK(D7,D$5:D$12,0)</f>
        <v/>
      </c>
      <c r="J7" s="31">
        <f>RANK(E7,E$5:E$12,0)</f>
        <v/>
      </c>
      <c r="K7" s="31">
        <f>RANK(INPUT!C6,INPUT!C$4:C$11,0)</f>
        <v/>
      </c>
    </row>
    <row r="8">
      <c r="A8" s="32">
        <f>INPUT!A7</f>
        <v/>
      </c>
      <c r="B8" s="33">
        <f>IF(INPUT!C7=0,0,INPUT!B7/INPUT!C7)</f>
        <v/>
      </c>
      <c r="C8" s="33">
        <f>IF(INPUT!D7=0,0,INPUT!B7/INPUT!D7)</f>
        <v/>
      </c>
      <c r="D8" s="34">
        <f>IF(INPUT!C7=0,0,INPUT!D7/INPUT!C7)</f>
        <v/>
      </c>
      <c r="E8" s="35">
        <f>IF(INPUT!B7=0,0,INPUT!E7/INPUT!B7)</f>
        <v/>
      </c>
      <c r="F8" s="36">
        <f>IF(INPUT!C7=0,0,INPUT!E7/INPUT!C7)</f>
        <v/>
      </c>
      <c r="G8" s="36">
        <f>INPUT!E7-INPUT!B7</f>
        <v/>
      </c>
      <c r="H8" s="37">
        <f>RANK(B8,B$5:B$12,1)</f>
        <v/>
      </c>
      <c r="I8" s="37">
        <f>RANK(D8,D$5:D$12,0)</f>
        <v/>
      </c>
      <c r="J8" s="37">
        <f>RANK(E8,E$5:E$12,0)</f>
        <v/>
      </c>
      <c r="K8" s="37">
        <f>RANK(INPUT!C7,INPUT!C$4:C$11,0)</f>
        <v/>
      </c>
    </row>
    <row r="9">
      <c r="A9" s="26">
        <f>INPUT!A8</f>
        <v/>
      </c>
      <c r="B9" s="27">
        <f>IF(INPUT!C8=0,0,INPUT!B8/INPUT!C8)</f>
        <v/>
      </c>
      <c r="C9" s="27">
        <f>IF(INPUT!D8=0,0,INPUT!B8/INPUT!D8)</f>
        <v/>
      </c>
      <c r="D9" s="28">
        <f>IF(INPUT!C8=0,0,INPUT!D8/INPUT!C8)</f>
        <v/>
      </c>
      <c r="E9" s="29">
        <f>IF(INPUT!B8=0,0,INPUT!E8/INPUT!B8)</f>
        <v/>
      </c>
      <c r="F9" s="30">
        <f>IF(INPUT!C8=0,0,INPUT!E8/INPUT!C8)</f>
        <v/>
      </c>
      <c r="G9" s="30">
        <f>INPUT!E8-INPUT!B8</f>
        <v/>
      </c>
      <c r="H9" s="31">
        <f>RANK(B9,B$5:B$12,1)</f>
        <v/>
      </c>
      <c r="I9" s="31">
        <f>RANK(D9,D$5:D$12,0)</f>
        <v/>
      </c>
      <c r="J9" s="31">
        <f>RANK(E9,E$5:E$12,0)</f>
        <v/>
      </c>
      <c r="K9" s="31">
        <f>RANK(INPUT!C8,INPUT!C$4:C$11,0)</f>
        <v/>
      </c>
    </row>
    <row r="10">
      <c r="A10" s="32">
        <f>INPUT!A9</f>
        <v/>
      </c>
      <c r="B10" s="33">
        <f>IF(INPUT!C9=0,0,INPUT!B9/INPUT!C9)</f>
        <v/>
      </c>
      <c r="C10" s="33">
        <f>IF(INPUT!D9=0,0,INPUT!B9/INPUT!D9)</f>
        <v/>
      </c>
      <c r="D10" s="34">
        <f>IF(INPUT!C9=0,0,INPUT!D9/INPUT!C9)</f>
        <v/>
      </c>
      <c r="E10" s="35">
        <f>IF(INPUT!B9=0,0,INPUT!E9/INPUT!B9)</f>
        <v/>
      </c>
      <c r="F10" s="36">
        <f>IF(INPUT!C9=0,0,INPUT!E9/INPUT!C9)</f>
        <v/>
      </c>
      <c r="G10" s="36">
        <f>INPUT!E9-INPUT!B9</f>
        <v/>
      </c>
      <c r="H10" s="37">
        <f>RANK(B10,B$5:B$12,1)</f>
        <v/>
      </c>
      <c r="I10" s="37">
        <f>RANK(D10,D$5:D$12,0)</f>
        <v/>
      </c>
      <c r="J10" s="37">
        <f>RANK(E10,E$5:E$12,0)</f>
        <v/>
      </c>
      <c r="K10" s="37">
        <f>RANK(INPUT!C9,INPUT!C$4:C$11,0)</f>
        <v/>
      </c>
    </row>
    <row r="11">
      <c r="A11" s="26">
        <f>INPUT!A10</f>
        <v/>
      </c>
      <c r="B11" s="27">
        <f>IF(INPUT!C10=0,0,INPUT!B10/INPUT!C10)</f>
        <v/>
      </c>
      <c r="C11" s="27">
        <f>IF(INPUT!D10=0,0,INPUT!B10/INPUT!D10)</f>
        <v/>
      </c>
      <c r="D11" s="28">
        <f>IF(INPUT!C10=0,0,INPUT!D10/INPUT!C10)</f>
        <v/>
      </c>
      <c r="E11" s="29">
        <f>IF(INPUT!B10=0,0,INPUT!E10/INPUT!B10)</f>
        <v/>
      </c>
      <c r="F11" s="30">
        <f>IF(INPUT!C10=0,0,INPUT!E10/INPUT!C10)</f>
        <v/>
      </c>
      <c r="G11" s="30">
        <f>INPUT!E10-INPUT!B10</f>
        <v/>
      </c>
      <c r="H11" s="31">
        <f>RANK(B11,B$5:B$12,1)</f>
        <v/>
      </c>
      <c r="I11" s="31">
        <f>RANK(D11,D$5:D$12,0)</f>
        <v/>
      </c>
      <c r="J11" s="31">
        <f>RANK(E11,E$5:E$12,0)</f>
        <v/>
      </c>
      <c r="K11" s="31">
        <f>RANK(INPUT!C10,INPUT!C$4:C$11,0)</f>
        <v/>
      </c>
    </row>
    <row r="12">
      <c r="A12" s="32">
        <f>INPUT!A11</f>
        <v/>
      </c>
      <c r="B12" s="33">
        <f>IF(INPUT!C11=0,0,INPUT!B11/INPUT!C11)</f>
        <v/>
      </c>
      <c r="C12" s="33">
        <f>IF(INPUT!D11=0,0,INPUT!B11/INPUT!D11)</f>
        <v/>
      </c>
      <c r="D12" s="34">
        <f>IF(INPUT!C11=0,0,INPUT!D11/INPUT!C11)</f>
        <v/>
      </c>
      <c r="E12" s="35">
        <f>IF(INPUT!B11=0,0,INPUT!E11/INPUT!B11)</f>
        <v/>
      </c>
      <c r="F12" s="36">
        <f>IF(INPUT!C11=0,0,INPUT!E11/INPUT!C11)</f>
        <v/>
      </c>
      <c r="G12" s="36">
        <f>INPUT!E11-INPUT!B11</f>
        <v/>
      </c>
      <c r="H12" s="37">
        <f>RANK(B12,B$5:B$12,1)</f>
        <v/>
      </c>
      <c r="I12" s="37">
        <f>RANK(D12,D$5:D$12,0)</f>
        <v/>
      </c>
      <c r="J12" s="37">
        <f>RANK(E12,E$5:E$12,0)</f>
        <v/>
      </c>
      <c r="K12" s="37">
        <f>RANK(INPUT!C11,INPUT!C$4:C$11,0)</f>
        <v/>
      </c>
    </row>
    <row r="14" ht="28" customHeight="1">
      <c r="A14" s="38" t="inlineStr">
        <is>
          <t xml:space="preserve">  COMPOSITE SCORING</t>
        </is>
      </c>
      <c r="B14" s="39" t="n"/>
      <c r="C14" s="39" t="n"/>
      <c r="D14" s="39" t="n"/>
      <c r="E14" s="39" t="n"/>
      <c r="F14" s="39" t="n"/>
      <c r="G14" s="39" t="n"/>
      <c r="H14" s="39" t="n"/>
      <c r="I14" s="39" t="n"/>
      <c r="J14" s="39" t="n"/>
      <c r="K14" s="39" t="n"/>
    </row>
    <row r="15" ht="32" customHeight="1">
      <c r="A15" s="17" t="inlineStr">
        <is>
          <t>Channel</t>
        </is>
      </c>
      <c r="B15" s="17" t="inlineStr">
        <is>
          <t>CPL Score</t>
        </is>
      </c>
      <c r="C15" s="17" t="inlineStr">
        <is>
          <t>Conv Score</t>
        </is>
      </c>
      <c r="D15" s="17" t="inlineStr">
        <is>
          <t>ROAS Score</t>
        </is>
      </c>
      <c r="E15" s="17" t="inlineStr">
        <is>
          <t>Vol Score</t>
        </is>
      </c>
      <c r="F15" s="17" t="inlineStr">
        <is>
          <t>Composite</t>
        </is>
      </c>
      <c r="G15" s="17" t="inlineStr">
        <is>
          <t>Final Rank</t>
        </is>
      </c>
      <c r="H15" s="17" t="inlineStr">
        <is>
          <t>Tier</t>
        </is>
      </c>
      <c r="I15" s="17" t="inlineStr">
        <is>
          <t>Budget Action</t>
        </is>
      </c>
      <c r="J15" s="17" t="inlineStr">
        <is>
          <t>Rec. Budget</t>
        </is>
      </c>
      <c r="K15" s="17" t="inlineStr">
        <is>
          <t>Expected Rev</t>
        </is>
      </c>
    </row>
    <row r="16">
      <c r="A16" s="26">
        <f>A5</f>
        <v/>
      </c>
      <c r="B16" s="31">
        <f>ROUND((1-H5/8)*100,0)</f>
        <v/>
      </c>
      <c r="C16" s="31">
        <f>ROUND((1-I5/8)*100,0)</f>
        <v/>
      </c>
      <c r="D16" s="31">
        <f>ROUND((1-J5/8)*100,0)</f>
        <v/>
      </c>
      <c r="E16" s="31">
        <f>ROUND((1-K5/8)*100,0)</f>
        <v/>
      </c>
      <c r="F16" s="40">
        <f>ROUND(B16*CONFIG!B3+C16*CONFIG!B4+D16*CONFIG!B5+E16*CONFIG!B6,1)</f>
        <v/>
      </c>
      <c r="G16" s="41">
        <f>RANK(F16,F$16:F$23,0)</f>
        <v/>
      </c>
      <c r="H16" s="42">
        <f>IF(F16&gt;=CONFIG!B10,"STAR",IF(F16&gt;=CONFIG!B11,"SOLID","UNDERPERFORMER"))</f>
        <v/>
      </c>
      <c r="I16" s="42">
        <f>IF(H16="STAR","INCREASE +"&amp;TEXT(CONFIG!B12,"0%"),IF(H16="SOLID","MAINTAIN","DECREASE -"&amp;TEXT(CONFIG!B13,"0%")))</f>
        <v/>
      </c>
      <c r="J16" s="43">
        <f>IF(H16="STAR",INPUT!B4*(1+CONFIG!B12),IF(H16="SOLID",INPUT!B4,INPUT!B4*(1-CONFIG!B13)))</f>
        <v/>
      </c>
      <c r="K16" s="30">
        <f>J16*E5</f>
        <v/>
      </c>
    </row>
    <row r="17">
      <c r="A17" s="32">
        <f>A6</f>
        <v/>
      </c>
      <c r="B17" s="37">
        <f>ROUND((1-H6/8)*100,0)</f>
        <v/>
      </c>
      <c r="C17" s="37">
        <f>ROUND((1-I6/8)*100,0)</f>
        <v/>
      </c>
      <c r="D17" s="37">
        <f>ROUND((1-J6/8)*100,0)</f>
        <v/>
      </c>
      <c r="E17" s="37">
        <f>ROUND((1-K6/8)*100,0)</f>
        <v/>
      </c>
      <c r="F17" s="44">
        <f>ROUND(B17*CONFIG!B3+C17*CONFIG!B4+D17*CONFIG!B5+E17*CONFIG!B6,1)</f>
        <v/>
      </c>
      <c r="G17" s="45">
        <f>RANK(F17,F$16:F$23,0)</f>
        <v/>
      </c>
      <c r="H17" s="46">
        <f>IF(F17&gt;=CONFIG!B10,"STAR",IF(F17&gt;=CONFIG!B11,"SOLID","UNDERPERFORMER"))</f>
        <v/>
      </c>
      <c r="I17" s="46">
        <f>IF(H17="STAR","INCREASE +"&amp;TEXT(CONFIG!B12,"0%"),IF(H17="SOLID","MAINTAIN","DECREASE -"&amp;TEXT(CONFIG!B13,"0%")))</f>
        <v/>
      </c>
      <c r="J17" s="47">
        <f>IF(H17="STAR",INPUT!B5*(1+CONFIG!B12),IF(H17="SOLID",INPUT!B5,INPUT!B5*(1-CONFIG!B13)))</f>
        <v/>
      </c>
      <c r="K17" s="36">
        <f>J17*E6</f>
        <v/>
      </c>
    </row>
    <row r="18">
      <c r="A18" s="26">
        <f>A7</f>
        <v/>
      </c>
      <c r="B18" s="31">
        <f>ROUND((1-H7/8)*100,0)</f>
        <v/>
      </c>
      <c r="C18" s="31">
        <f>ROUND((1-I7/8)*100,0)</f>
        <v/>
      </c>
      <c r="D18" s="31">
        <f>ROUND((1-J7/8)*100,0)</f>
        <v/>
      </c>
      <c r="E18" s="31">
        <f>ROUND((1-K7/8)*100,0)</f>
        <v/>
      </c>
      <c r="F18" s="40">
        <f>ROUND(B18*CONFIG!B3+C18*CONFIG!B4+D18*CONFIG!B5+E18*CONFIG!B6,1)</f>
        <v/>
      </c>
      <c r="G18" s="41">
        <f>RANK(F18,F$16:F$23,0)</f>
        <v/>
      </c>
      <c r="H18" s="42">
        <f>IF(F18&gt;=CONFIG!B10,"STAR",IF(F18&gt;=CONFIG!B11,"SOLID","UNDERPERFORMER"))</f>
        <v/>
      </c>
      <c r="I18" s="42">
        <f>IF(H18="STAR","INCREASE +"&amp;TEXT(CONFIG!B12,"0%"),IF(H18="SOLID","MAINTAIN","DECREASE -"&amp;TEXT(CONFIG!B13,"0%")))</f>
        <v/>
      </c>
      <c r="J18" s="43">
        <f>IF(H18="STAR",INPUT!B6*(1+CONFIG!B12),IF(H18="SOLID",INPUT!B6,INPUT!B6*(1-CONFIG!B13)))</f>
        <v/>
      </c>
      <c r="K18" s="30">
        <f>J18*E7</f>
        <v/>
      </c>
    </row>
    <row r="19">
      <c r="A19" s="32">
        <f>A8</f>
        <v/>
      </c>
      <c r="B19" s="37">
        <f>ROUND((1-H8/8)*100,0)</f>
        <v/>
      </c>
      <c r="C19" s="37">
        <f>ROUND((1-I8/8)*100,0)</f>
        <v/>
      </c>
      <c r="D19" s="37">
        <f>ROUND((1-J8/8)*100,0)</f>
        <v/>
      </c>
      <c r="E19" s="37">
        <f>ROUND((1-K8/8)*100,0)</f>
        <v/>
      </c>
      <c r="F19" s="44">
        <f>ROUND(B19*CONFIG!B3+C19*CONFIG!B4+D19*CONFIG!B5+E19*CONFIG!B6,1)</f>
        <v/>
      </c>
      <c r="G19" s="45">
        <f>RANK(F19,F$16:F$23,0)</f>
        <v/>
      </c>
      <c r="H19" s="46">
        <f>IF(F19&gt;=CONFIG!B10,"STAR",IF(F19&gt;=CONFIG!B11,"SOLID","UNDERPERFORMER"))</f>
        <v/>
      </c>
      <c r="I19" s="46">
        <f>IF(H19="STAR","INCREASE +"&amp;TEXT(CONFIG!B12,"0%"),IF(H19="SOLID","MAINTAIN","DECREASE -"&amp;TEXT(CONFIG!B13,"0%")))</f>
        <v/>
      </c>
      <c r="J19" s="47">
        <f>IF(H19="STAR",INPUT!B7*(1+CONFIG!B12),IF(H19="SOLID",INPUT!B7,INPUT!B7*(1-CONFIG!B13)))</f>
        <v/>
      </c>
      <c r="K19" s="36">
        <f>J19*E8</f>
        <v/>
      </c>
    </row>
    <row r="20">
      <c r="A20" s="26">
        <f>A9</f>
        <v/>
      </c>
      <c r="B20" s="31">
        <f>ROUND((1-H9/8)*100,0)</f>
        <v/>
      </c>
      <c r="C20" s="31">
        <f>ROUND((1-I9/8)*100,0)</f>
        <v/>
      </c>
      <c r="D20" s="31">
        <f>ROUND((1-J9/8)*100,0)</f>
        <v/>
      </c>
      <c r="E20" s="31">
        <f>ROUND((1-K9/8)*100,0)</f>
        <v/>
      </c>
      <c r="F20" s="40">
        <f>ROUND(B20*CONFIG!B3+C20*CONFIG!B4+D20*CONFIG!B5+E20*CONFIG!B6,1)</f>
        <v/>
      </c>
      <c r="G20" s="41">
        <f>RANK(F20,F$16:F$23,0)</f>
        <v/>
      </c>
      <c r="H20" s="42">
        <f>IF(F20&gt;=CONFIG!B10,"STAR",IF(F20&gt;=CONFIG!B11,"SOLID","UNDERPERFORMER"))</f>
        <v/>
      </c>
      <c r="I20" s="42">
        <f>IF(H20="STAR","INCREASE +"&amp;TEXT(CONFIG!B12,"0%"),IF(H20="SOLID","MAINTAIN","DECREASE -"&amp;TEXT(CONFIG!B13,"0%")))</f>
        <v/>
      </c>
      <c r="J20" s="43">
        <f>IF(H20="STAR",INPUT!B8*(1+CONFIG!B12),IF(H20="SOLID",INPUT!B8,INPUT!B8*(1-CONFIG!B13)))</f>
        <v/>
      </c>
      <c r="K20" s="30">
        <f>J20*E9</f>
        <v/>
      </c>
    </row>
    <row r="21">
      <c r="A21" s="32">
        <f>A10</f>
        <v/>
      </c>
      <c r="B21" s="37">
        <f>ROUND((1-H10/8)*100,0)</f>
        <v/>
      </c>
      <c r="C21" s="37">
        <f>ROUND((1-I10/8)*100,0)</f>
        <v/>
      </c>
      <c r="D21" s="37">
        <f>ROUND((1-J10/8)*100,0)</f>
        <v/>
      </c>
      <c r="E21" s="37">
        <f>ROUND((1-K10/8)*100,0)</f>
        <v/>
      </c>
      <c r="F21" s="44">
        <f>ROUND(B21*CONFIG!B3+C21*CONFIG!B4+D21*CONFIG!B5+E21*CONFIG!B6,1)</f>
        <v/>
      </c>
      <c r="G21" s="45">
        <f>RANK(F21,F$16:F$23,0)</f>
        <v/>
      </c>
      <c r="H21" s="46">
        <f>IF(F21&gt;=CONFIG!B10,"STAR",IF(F21&gt;=CONFIG!B11,"SOLID","UNDERPERFORMER"))</f>
        <v/>
      </c>
      <c r="I21" s="46">
        <f>IF(H21="STAR","INCREASE +"&amp;TEXT(CONFIG!B12,"0%"),IF(H21="SOLID","MAINTAIN","DECREASE -"&amp;TEXT(CONFIG!B13,"0%")))</f>
        <v/>
      </c>
      <c r="J21" s="47">
        <f>IF(H21="STAR",INPUT!B9*(1+CONFIG!B12),IF(H21="SOLID",INPUT!B9,INPUT!B9*(1-CONFIG!B13)))</f>
        <v/>
      </c>
      <c r="K21" s="36">
        <f>J21*E10</f>
        <v/>
      </c>
    </row>
    <row r="22">
      <c r="A22" s="26">
        <f>A11</f>
        <v/>
      </c>
      <c r="B22" s="31">
        <f>ROUND((1-H11/8)*100,0)</f>
        <v/>
      </c>
      <c r="C22" s="31">
        <f>ROUND((1-I11/8)*100,0)</f>
        <v/>
      </c>
      <c r="D22" s="31">
        <f>ROUND((1-J11/8)*100,0)</f>
        <v/>
      </c>
      <c r="E22" s="31">
        <f>ROUND((1-K11/8)*100,0)</f>
        <v/>
      </c>
      <c r="F22" s="40">
        <f>ROUND(B22*CONFIG!B3+C22*CONFIG!B4+D22*CONFIG!B5+E22*CONFIG!B6,1)</f>
        <v/>
      </c>
      <c r="G22" s="41">
        <f>RANK(F22,F$16:F$23,0)</f>
        <v/>
      </c>
      <c r="H22" s="42">
        <f>IF(F22&gt;=CONFIG!B10,"STAR",IF(F22&gt;=CONFIG!B11,"SOLID","UNDERPERFORMER"))</f>
        <v/>
      </c>
      <c r="I22" s="42">
        <f>IF(H22="STAR","INCREASE +"&amp;TEXT(CONFIG!B12,"0%"),IF(H22="SOLID","MAINTAIN","DECREASE -"&amp;TEXT(CONFIG!B13,"0%")))</f>
        <v/>
      </c>
      <c r="J22" s="43">
        <f>IF(H22="STAR",INPUT!B10*(1+CONFIG!B12),IF(H22="SOLID",INPUT!B10,INPUT!B10*(1-CONFIG!B13)))</f>
        <v/>
      </c>
      <c r="K22" s="30">
        <f>J22*E11</f>
        <v/>
      </c>
    </row>
    <row r="23">
      <c r="A23" s="32">
        <f>A12</f>
        <v/>
      </c>
      <c r="B23" s="37">
        <f>ROUND((1-H12/8)*100,0)</f>
        <v/>
      </c>
      <c r="C23" s="37">
        <f>ROUND((1-I12/8)*100,0)</f>
        <v/>
      </c>
      <c r="D23" s="37">
        <f>ROUND((1-J12/8)*100,0)</f>
        <v/>
      </c>
      <c r="E23" s="37">
        <f>ROUND((1-K12/8)*100,0)</f>
        <v/>
      </c>
      <c r="F23" s="44">
        <f>ROUND(B23*CONFIG!B3+C23*CONFIG!B4+D23*CONFIG!B5+E23*CONFIG!B6,1)</f>
        <v/>
      </c>
      <c r="G23" s="45">
        <f>RANK(F23,F$16:F$23,0)</f>
        <v/>
      </c>
      <c r="H23" s="46">
        <f>IF(F23&gt;=CONFIG!B10,"STAR",IF(F23&gt;=CONFIG!B11,"SOLID","UNDERPERFORMER"))</f>
        <v/>
      </c>
      <c r="I23" s="46">
        <f>IF(H23="STAR","INCREASE +"&amp;TEXT(CONFIG!B12,"0%"),IF(H23="SOLID","MAINTAIN","DECREASE -"&amp;TEXT(CONFIG!B13,"0%")))</f>
        <v/>
      </c>
      <c r="J23" s="47">
        <f>IF(H23="STAR",INPUT!B11*(1+CONFIG!B12),IF(H23="SOLID",INPUT!B11,INPUT!B11*(1-CONFIG!B13)))</f>
        <v/>
      </c>
      <c r="K23" s="36">
        <f>J23*E12</f>
        <v/>
      </c>
    </row>
    <row r="25" ht="28" customHeight="1">
      <c r="A25" s="48" t="inlineStr">
        <is>
          <t xml:space="preserve">  SUMMARY</t>
        </is>
      </c>
      <c r="B25" s="49" t="n"/>
      <c r="C25" s="49" t="n"/>
      <c r="D25" s="49" t="n"/>
      <c r="E25" s="49" t="n"/>
      <c r="F25" s="49" t="n"/>
      <c r="G25" s="49" t="n"/>
      <c r="H25" s="49" t="n"/>
      <c r="I25" s="49" t="n"/>
      <c r="J25" s="49" t="n"/>
      <c r="K25" s="49" t="n"/>
    </row>
    <row r="26" ht="28" customHeight="1">
      <c r="A26" s="50" t="inlineStr">
        <is>
          <t>Total Current Spend</t>
        </is>
      </c>
      <c r="B26" s="43">
        <f>SUM(INPUT!B4:B11)</f>
        <v/>
      </c>
    </row>
    <row r="27" ht="28" customHeight="1">
      <c r="A27" s="50" t="inlineStr">
        <is>
          <t>Total Current Revenue</t>
        </is>
      </c>
      <c r="B27" s="43">
        <f>SUM(INPUT!E4:E11)</f>
        <v/>
      </c>
    </row>
    <row r="28" ht="28" customHeight="1">
      <c r="A28" s="50" t="inlineStr">
        <is>
          <t>Blended ROAS</t>
        </is>
      </c>
      <c r="B28" s="29">
        <f>IF(B26=0,0,B27/B26)</f>
        <v/>
      </c>
    </row>
    <row r="29" ht="28" customHeight="1">
      <c r="A29" s="50" t="inlineStr">
        <is>
          <t>Total Recommended Budget</t>
        </is>
      </c>
      <c r="B29" s="43">
        <f>SUM(J16:J23)</f>
        <v/>
      </c>
    </row>
    <row r="30" ht="28" customHeight="1">
      <c r="A30" s="50" t="inlineStr">
        <is>
          <t>Expected Optimized Revenue</t>
        </is>
      </c>
      <c r="B30" s="43">
        <f>SUM(K16:K23)</f>
        <v/>
      </c>
    </row>
    <row r="31" ht="28" customHeight="1">
      <c r="A31" s="50" t="inlineStr">
        <is>
          <t>Star Channels</t>
        </is>
      </c>
      <c r="B31" s="41">
        <f>COUNTIF(H16:H23,"STAR")</f>
        <v/>
      </c>
    </row>
    <row r="32" ht="28" customHeight="1">
      <c r="A32" s="50" t="inlineStr">
        <is>
          <t>Underperformers</t>
        </is>
      </c>
      <c r="B32" s="41">
        <f>COUNTIF(H16:H23,"UNDERPERFORMER")</f>
        <v/>
      </c>
    </row>
    <row r="33" ht="28" customHeight="1">
      <c r="A33" s="50" t="inlineStr">
        <is>
          <t>Avg Composite Score</t>
        </is>
      </c>
      <c r="B33" s="40">
        <f>ROUND(AVERAGE(F16:F23),1)</f>
        <v/>
      </c>
    </row>
  </sheetData>
  <mergeCells count="4">
    <mergeCell ref="A14:K14"/>
    <mergeCell ref="A1:K1"/>
    <mergeCell ref="A25:K25"/>
    <mergeCell ref="A3:K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G2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 ht="44" customHeight="1">
      <c r="A1" s="51" t="inlineStr">
        <is>
          <t>CHANNEL PERFORMANCE — RESULTS</t>
        </is>
      </c>
      <c r="B1" s="2" t="n"/>
      <c r="C1" s="2" t="n"/>
      <c r="D1" s="2" t="n"/>
      <c r="E1" s="2" t="n"/>
      <c r="F1" s="2" t="n"/>
      <c r="G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  <c r="G2" s="4" t="n"/>
    </row>
    <row r="4" ht="28" customHeight="1">
      <c r="A4" s="12" t="inlineStr">
        <is>
          <t xml:space="preserve">  PERFORMANCE OVERVIEW</t>
        </is>
      </c>
      <c r="B4" s="13" t="n"/>
      <c r="C4" s="13" t="n"/>
      <c r="D4" s="13" t="n"/>
      <c r="E4" s="13" t="n"/>
      <c r="F4" s="13" t="n"/>
      <c r="G4" s="13" t="n"/>
    </row>
    <row r="5" ht="32" customHeight="1">
      <c r="A5" s="52" t="inlineStr">
        <is>
          <t>Total Spend</t>
        </is>
      </c>
      <c r="B5" s="53">
        <f>LOGIC!B26</f>
        <v/>
      </c>
      <c r="D5" s="52" t="inlineStr">
        <is>
          <t>Total Revenue</t>
        </is>
      </c>
      <c r="E5" s="53">
        <f>LOGIC!B27</f>
        <v/>
      </c>
    </row>
    <row r="6" ht="32" customHeight="1">
      <c r="A6" s="52" t="inlineStr">
        <is>
          <t>Blended ROAS</t>
        </is>
      </c>
      <c r="B6" s="54">
        <f>LOGIC!B28</f>
        <v/>
      </c>
      <c r="D6" s="52" t="inlineStr">
        <is>
          <t>Avg Score</t>
        </is>
      </c>
      <c r="E6" s="55">
        <f>LOGIC!B33</f>
        <v/>
      </c>
    </row>
    <row r="7" ht="32" customHeight="1">
      <c r="A7" s="52" t="inlineStr">
        <is>
          <t>Star Channels</t>
        </is>
      </c>
      <c r="B7" s="56">
        <f>LOGIC!B31</f>
        <v/>
      </c>
      <c r="D7" s="52" t="inlineStr">
        <is>
          <t>Underperformers</t>
        </is>
      </c>
      <c r="E7" s="56">
        <f>LOGIC!B32</f>
        <v/>
      </c>
    </row>
    <row r="9" ht="28" customHeight="1">
      <c r="A9" s="48" t="inlineStr">
        <is>
          <t xml:space="preserve">  CHANNEL SCORECARD</t>
        </is>
      </c>
      <c r="B9" s="49" t="n"/>
      <c r="C9" s="49" t="n"/>
      <c r="D9" s="49" t="n"/>
      <c r="E9" s="49" t="n"/>
      <c r="F9" s="49" t="n"/>
      <c r="G9" s="49" t="n"/>
    </row>
    <row r="10" ht="32" customHeight="1">
      <c r="A10" s="17" t="inlineStr">
        <is>
          <t>Channel</t>
        </is>
      </c>
      <c r="B10" s="17" t="inlineStr">
        <is>
          <t>ROAS</t>
        </is>
      </c>
      <c r="C10" s="17" t="inlineStr">
        <is>
          <t>CPL</t>
        </is>
      </c>
      <c r="D10" s="17" t="inlineStr">
        <is>
          <t>Score</t>
        </is>
      </c>
      <c r="E10" s="17" t="inlineStr">
        <is>
          <t>Rank</t>
        </is>
      </c>
      <c r="F10" s="17" t="inlineStr">
        <is>
          <t>Tier</t>
        </is>
      </c>
      <c r="G10" s="17" t="inlineStr">
        <is>
          <t>Budget Action</t>
        </is>
      </c>
    </row>
    <row r="11">
      <c r="A11" s="57">
        <f>LOGIC!A5</f>
        <v/>
      </c>
      <c r="B11" s="58">
        <f>LOGIC!E5</f>
        <v/>
      </c>
      <c r="C11" s="59">
        <f>LOGIC!B5</f>
        <v/>
      </c>
      <c r="D11" s="60">
        <f>LOGIC!F16</f>
        <v/>
      </c>
      <c r="E11" s="61">
        <f>LOGIC!G16</f>
        <v/>
      </c>
      <c r="F11" s="62">
        <f>LOGIC!H16</f>
        <v/>
      </c>
      <c r="G11" s="62">
        <f>LOGIC!I16</f>
        <v/>
      </c>
    </row>
    <row r="12">
      <c r="A12" s="63">
        <f>LOGIC!A6</f>
        <v/>
      </c>
      <c r="B12" s="64">
        <f>LOGIC!E6</f>
        <v/>
      </c>
      <c r="C12" s="65">
        <f>LOGIC!B6</f>
        <v/>
      </c>
      <c r="D12" s="66">
        <f>LOGIC!F17</f>
        <v/>
      </c>
      <c r="E12" s="67">
        <f>LOGIC!G17</f>
        <v/>
      </c>
      <c r="F12" s="68">
        <f>LOGIC!H17</f>
        <v/>
      </c>
      <c r="G12" s="68">
        <f>LOGIC!I17</f>
        <v/>
      </c>
    </row>
    <row r="13">
      <c r="A13" s="57">
        <f>LOGIC!A7</f>
        <v/>
      </c>
      <c r="B13" s="58">
        <f>LOGIC!E7</f>
        <v/>
      </c>
      <c r="C13" s="59">
        <f>LOGIC!B7</f>
        <v/>
      </c>
      <c r="D13" s="60">
        <f>LOGIC!F18</f>
        <v/>
      </c>
      <c r="E13" s="61">
        <f>LOGIC!G18</f>
        <v/>
      </c>
      <c r="F13" s="62">
        <f>LOGIC!H18</f>
        <v/>
      </c>
      <c r="G13" s="62">
        <f>LOGIC!I18</f>
        <v/>
      </c>
    </row>
    <row r="14">
      <c r="A14" s="63">
        <f>LOGIC!A8</f>
        <v/>
      </c>
      <c r="B14" s="64">
        <f>LOGIC!E8</f>
        <v/>
      </c>
      <c r="C14" s="65">
        <f>LOGIC!B8</f>
        <v/>
      </c>
      <c r="D14" s="66">
        <f>LOGIC!F19</f>
        <v/>
      </c>
      <c r="E14" s="67">
        <f>LOGIC!G19</f>
        <v/>
      </c>
      <c r="F14" s="68">
        <f>LOGIC!H19</f>
        <v/>
      </c>
      <c r="G14" s="68">
        <f>LOGIC!I19</f>
        <v/>
      </c>
    </row>
    <row r="15">
      <c r="A15" s="57">
        <f>LOGIC!A9</f>
        <v/>
      </c>
      <c r="B15" s="58">
        <f>LOGIC!E9</f>
        <v/>
      </c>
      <c r="C15" s="59">
        <f>LOGIC!B9</f>
        <v/>
      </c>
      <c r="D15" s="60">
        <f>LOGIC!F20</f>
        <v/>
      </c>
      <c r="E15" s="61">
        <f>LOGIC!G20</f>
        <v/>
      </c>
      <c r="F15" s="62">
        <f>LOGIC!H20</f>
        <v/>
      </c>
      <c r="G15" s="62">
        <f>LOGIC!I20</f>
        <v/>
      </c>
    </row>
    <row r="16">
      <c r="A16" s="63">
        <f>LOGIC!A10</f>
        <v/>
      </c>
      <c r="B16" s="64">
        <f>LOGIC!E10</f>
        <v/>
      </c>
      <c r="C16" s="65">
        <f>LOGIC!B10</f>
        <v/>
      </c>
      <c r="D16" s="66">
        <f>LOGIC!F21</f>
        <v/>
      </c>
      <c r="E16" s="67">
        <f>LOGIC!G21</f>
        <v/>
      </c>
      <c r="F16" s="68">
        <f>LOGIC!H21</f>
        <v/>
      </c>
      <c r="G16" s="68">
        <f>LOGIC!I21</f>
        <v/>
      </c>
    </row>
    <row r="17">
      <c r="A17" s="57">
        <f>LOGIC!A11</f>
        <v/>
      </c>
      <c r="B17" s="58">
        <f>LOGIC!E11</f>
        <v/>
      </c>
      <c r="C17" s="59">
        <f>LOGIC!B11</f>
        <v/>
      </c>
      <c r="D17" s="60">
        <f>LOGIC!F22</f>
        <v/>
      </c>
      <c r="E17" s="61">
        <f>LOGIC!G22</f>
        <v/>
      </c>
      <c r="F17" s="62">
        <f>LOGIC!H22</f>
        <v/>
      </c>
      <c r="G17" s="62">
        <f>LOGIC!I22</f>
        <v/>
      </c>
    </row>
    <row r="18">
      <c r="A18" s="63">
        <f>LOGIC!A12</f>
        <v/>
      </c>
      <c r="B18" s="64">
        <f>LOGIC!E12</f>
        <v/>
      </c>
      <c r="C18" s="65">
        <f>LOGIC!B12</f>
        <v/>
      </c>
      <c r="D18" s="66">
        <f>LOGIC!F23</f>
        <v/>
      </c>
      <c r="E18" s="67">
        <f>LOGIC!G23</f>
        <v/>
      </c>
      <c r="F18" s="68">
        <f>LOGIC!H23</f>
        <v/>
      </c>
      <c r="G18" s="68">
        <f>LOGIC!I23</f>
        <v/>
      </c>
    </row>
    <row r="20" ht="24" customHeight="1">
      <c r="A20" s="69" t="inlineStr">
        <is>
          <t>RangeLead.com  |  Premium B2B Lead Data  |  Free Download — rangelead.com/free-tools</t>
        </is>
      </c>
    </row>
  </sheetData>
  <mergeCells count="5">
    <mergeCell ref="A1:G1"/>
    <mergeCell ref="A9:G9"/>
    <mergeCell ref="A4:G4"/>
    <mergeCell ref="A20:G20"/>
    <mergeCell ref="A2:G2"/>
  </mergeCells>
  <conditionalFormatting sqref="D11:D18">
    <cfRule type="cellIs" priority="1" operator="greaterThanOrEqual" dxfId="0">
      <formula>75</formula>
    </cfRule>
    <cfRule type="cellIs" priority="2" operator="between" dxfId="1">
      <formula>50</formula>
      <formula>74.999</formula>
    </cfRule>
    <cfRule type="cellIs" priority="3" operator="lessThan" dxfId="2">
      <formula>50</formula>
    </cfRule>
  </conditionalFormatting>
  <conditionalFormatting sqref="F11:F18">
    <cfRule type="cellIs" priority="4" operator="equal" dxfId="0">
      <formula>"STAR"</formula>
    </cfRule>
    <cfRule type="cellIs" priority="5" operator="equal" dxfId="1">
      <formula>"SOLID"</formula>
    </cfRule>
    <cfRule type="cellIs" priority="6" operator="equal" dxfId="2">
      <formula>"UNDERPERFORMER"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