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README" sheetId="1" state="visible" r:id="rId1"/>
    <sheet xmlns:r="http://schemas.openxmlformats.org/officeDocument/2006/relationships" name="CONFIG" sheetId="2" state="visible" r:id="rId2"/>
    <sheet xmlns:r="http://schemas.openxmlformats.org/officeDocument/2006/relationships" name="INPUT" sheetId="3" state="visible" r:id="rId3"/>
    <sheet xmlns:r="http://schemas.openxmlformats.org/officeDocument/2006/relationships" name="LOGIC" sheetId="4" state="visible" r:id="rId4"/>
    <sheet xmlns:r="http://schemas.openxmlformats.org/officeDocument/2006/relationships" name="OUTPUT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&quot;$&quot;#,##0"/>
    <numFmt numFmtId="165" formatCode="0.0%"/>
    <numFmt numFmtId="166" formatCode="#,##0&quot; hrs&quot;"/>
  </numFmts>
  <fonts count="13">
    <font>
      <name val="Calibri"/>
      <family val="2"/>
      <color theme="1"/>
      <sz val="11"/>
      <scheme val="minor"/>
    </font>
    <font>
      <name val="Aptos"/>
      <b val="1"/>
      <color rgb="00FFFFFF"/>
      <sz val="18"/>
    </font>
    <font>
      <name val="Aptos"/>
      <color rgb="00FFFFFF"/>
      <sz val="10"/>
    </font>
    <font>
      <name val="Aptos"/>
      <b val="1"/>
      <color rgb="001E3A5F"/>
      <sz val="11"/>
    </font>
    <font>
      <name val="Aptos"/>
      <color rgb="00374151"/>
      <sz val="10"/>
    </font>
    <font>
      <name val="Aptos"/>
      <b val="1"/>
      <color rgb="00FFFFFF"/>
      <sz val="11"/>
    </font>
    <font>
      <name val="Aptos"/>
      <b val="1"/>
      <color rgb="00374151"/>
      <sz val="10"/>
    </font>
    <font>
      <name val="Aptos"/>
      <color rgb="00374151"/>
      <sz val="11"/>
    </font>
    <font>
      <name val="Aptos"/>
      <i val="1"/>
      <color rgb="006B7280"/>
      <sz val="9"/>
    </font>
    <font>
      <name val="Aptos"/>
      <b val="1"/>
      <color rgb="00FFFFFF"/>
      <sz val="10"/>
    </font>
    <font>
      <name val="Aptos"/>
      <b val="1"/>
      <color rgb="000F1B2D"/>
      <sz val="11"/>
    </font>
    <font>
      <name val="Aptos"/>
      <b val="1"/>
      <color rgb="00FFFFFF"/>
      <sz val="16"/>
    </font>
    <font>
      <name val="Aptos"/>
      <b val="1"/>
      <color rgb="000F1B2D"/>
      <sz val="13"/>
    </font>
  </fonts>
  <fills count="15">
    <fill>
      <patternFill/>
    </fill>
    <fill>
      <patternFill patternType="gray125"/>
    </fill>
    <fill>
      <patternFill patternType="solid">
        <fgColor rgb="000F1B2D"/>
        <bgColor rgb="000F1B2D"/>
      </patternFill>
    </fill>
    <fill>
      <patternFill patternType="solid">
        <fgColor rgb="001E3A5F"/>
        <bgColor rgb="001E3A5F"/>
      </patternFill>
    </fill>
    <fill>
      <patternFill patternType="solid">
        <fgColor rgb="007C3AED"/>
        <bgColor rgb="007C3AED"/>
      </patternFill>
    </fill>
    <fill>
      <patternFill patternType="solid">
        <fgColor rgb="00F5F3FF"/>
        <bgColor rgb="00F5F3FF"/>
      </patternFill>
    </fill>
    <fill>
      <patternFill patternType="solid">
        <fgColor rgb="0016A34A"/>
        <bgColor rgb="0016A34A"/>
      </patternFill>
    </fill>
    <fill>
      <patternFill patternType="solid">
        <fgColor rgb="00FFFDE7"/>
        <bgColor rgb="00FFFDE7"/>
      </patternFill>
    </fill>
    <fill>
      <patternFill patternType="solid">
        <fgColor rgb="00FFF9C4"/>
        <bgColor rgb="00FFF9C4"/>
      </patternFill>
    </fill>
    <fill>
      <patternFill patternType="solid">
        <fgColor rgb="00D97706"/>
        <bgColor rgb="00D97706"/>
      </patternFill>
    </fill>
    <fill>
      <patternFill patternType="solid">
        <fgColor rgb="00F1F5F9"/>
        <bgColor rgb="00F1F5F9"/>
      </patternFill>
    </fill>
    <fill>
      <patternFill patternType="solid">
        <fgColor rgb="00FFFFFF"/>
        <bgColor rgb="00FFFFFF"/>
      </patternFill>
    </fill>
    <fill>
      <patternFill patternType="solid">
        <fgColor rgb="00F0F9FF"/>
        <bgColor rgb="00F0F9FF"/>
      </patternFill>
    </fill>
    <fill>
      <patternFill patternType="solid">
        <fgColor rgb="00DC2626"/>
        <bgColor rgb="00DC2626"/>
      </patternFill>
    </fill>
    <fill>
      <patternFill patternType="solid">
        <fgColor rgb="000891B2"/>
        <bgColor rgb="000891B2"/>
      </patternFill>
    </fill>
  </fills>
  <borders count="2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</borders>
  <cellStyleXfs count="1">
    <xf numFmtId="0" fontId="0" fillId="0" borderId="0"/>
  </cellStyleXfs>
  <cellXfs count="50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0" fillId="2" borderId="0" pivotButton="0" quotePrefix="0" xfId="0"/>
    <xf numFmtId="0" fontId="2" fillId="3" borderId="0" applyAlignment="1" pivotButton="0" quotePrefix="0" xfId="0">
      <alignment horizontal="center" vertical="center"/>
    </xf>
    <xf numFmtId="0" fontId="0" fillId="3" borderId="0" pivotButton="0" quotePrefix="0" xfId="0"/>
    <xf numFmtId="0" fontId="3" fillId="0" borderId="0" applyAlignment="1" pivotButton="0" quotePrefix="0" xfId="0">
      <alignment vertical="top"/>
    </xf>
    <xf numFmtId="0" fontId="4" fillId="0" borderId="0" applyAlignment="1" pivotButton="0" quotePrefix="0" xfId="0">
      <alignment vertical="center" wrapText="1"/>
    </xf>
    <xf numFmtId="0" fontId="5" fillId="4" borderId="1" applyAlignment="1" pivotButton="0" quotePrefix="0" xfId="0">
      <alignment horizontal="left" vertical="center"/>
    </xf>
    <xf numFmtId="0" fontId="0" fillId="4" borderId="1" pivotButton="0" quotePrefix="0" xfId="0"/>
    <xf numFmtId="0" fontId="6" fillId="5" borderId="1" applyAlignment="1" pivotButton="0" quotePrefix="0" xfId="0">
      <alignment horizontal="left" vertical="center"/>
    </xf>
    <xf numFmtId="3" fontId="7" fillId="5" borderId="1" applyAlignment="1" pivotButton="0" quotePrefix="0" xfId="0">
      <alignment horizontal="center" vertical="center"/>
    </xf>
    <xf numFmtId="0" fontId="8" fillId="0" borderId="0" applyAlignment="1" pivotButton="0" quotePrefix="0" xfId="0">
      <alignment horizontal="left" vertical="center"/>
    </xf>
    <xf numFmtId="9" fontId="7" fillId="5" borderId="1" applyAlignment="1" pivotButton="0" quotePrefix="0" xfId="0">
      <alignment horizontal="center" vertical="center"/>
    </xf>
    <xf numFmtId="164" fontId="7" fillId="5" borderId="1" applyAlignment="1" pivotButton="0" quotePrefix="0" xfId="0">
      <alignment horizontal="center" vertical="center"/>
    </xf>
    <xf numFmtId="0" fontId="5" fillId="6" borderId="1" applyAlignment="1" pivotButton="0" quotePrefix="0" xfId="0">
      <alignment horizontal="left" vertical="center"/>
    </xf>
    <xf numFmtId="0" fontId="0" fillId="6" borderId="1" pivotButton="0" quotePrefix="0" xfId="0"/>
    <xf numFmtId="0" fontId="5" fillId="3" borderId="1" applyAlignment="1" pivotButton="0" quotePrefix="0" xfId="0">
      <alignment horizontal="left" vertical="center"/>
    </xf>
    <xf numFmtId="0" fontId="0" fillId="3" borderId="1" pivotButton="0" quotePrefix="0" xfId="0"/>
    <xf numFmtId="0" fontId="9" fillId="3" borderId="1" applyAlignment="1" pivotButton="0" quotePrefix="0" xfId="0">
      <alignment horizontal="center" vertical="center" wrapText="1"/>
    </xf>
    <xf numFmtId="0" fontId="7" fillId="7" borderId="1" applyAlignment="1" pivotButton="0" quotePrefix="0" xfId="0">
      <alignment horizontal="center" vertical="center"/>
    </xf>
    <xf numFmtId="3" fontId="7" fillId="7" borderId="1" applyAlignment="1" pivotButton="0" quotePrefix="0" xfId="0">
      <alignment horizontal="center" vertical="center"/>
    </xf>
    <xf numFmtId="0" fontId="7" fillId="8" borderId="1" applyAlignment="1" pivotButton="0" quotePrefix="0" xfId="0">
      <alignment horizontal="center" vertical="center"/>
    </xf>
    <xf numFmtId="3" fontId="7" fillId="8" borderId="1" applyAlignment="1" pivotButton="0" quotePrefix="0" xfId="0">
      <alignment horizontal="center" vertical="center"/>
    </xf>
    <xf numFmtId="0" fontId="5" fillId="9" borderId="1" applyAlignment="1" pivotButton="0" quotePrefix="0" xfId="0">
      <alignment horizontal="left" vertical="center"/>
    </xf>
    <xf numFmtId="0" fontId="0" fillId="9" borderId="1" pivotButton="0" quotePrefix="0" xfId="0"/>
    <xf numFmtId="0" fontId="5" fillId="2" borderId="1" applyAlignment="1" pivotButton="0" quotePrefix="0" xfId="0">
      <alignment horizontal="left" vertical="center"/>
    </xf>
    <xf numFmtId="0" fontId="0" fillId="2" borderId="1" pivotButton="0" quotePrefix="0" xfId="0"/>
    <xf numFmtId="0" fontId="6" fillId="10" borderId="1" applyAlignment="1" pivotButton="0" quotePrefix="0" xfId="0">
      <alignment horizontal="left" vertical="center"/>
    </xf>
    <xf numFmtId="3" fontId="7" fillId="10" borderId="1" applyAlignment="1" pivotButton="0" quotePrefix="0" xfId="0">
      <alignment horizontal="center" vertical="center"/>
    </xf>
    <xf numFmtId="3" fontId="10" fillId="10" borderId="1" applyAlignment="1" pivotButton="0" quotePrefix="0" xfId="0">
      <alignment horizontal="center" vertical="center"/>
    </xf>
    <xf numFmtId="165" fontId="10" fillId="10" borderId="1" applyAlignment="1" pivotButton="0" quotePrefix="0" xfId="0">
      <alignment horizontal="center" vertical="center"/>
    </xf>
    <xf numFmtId="0" fontId="10" fillId="10" borderId="1" applyAlignment="1" pivotButton="0" quotePrefix="0" xfId="0">
      <alignment horizontal="center" vertical="center"/>
    </xf>
    <xf numFmtId="166" fontId="10" fillId="10" borderId="1" applyAlignment="1" pivotButton="0" quotePrefix="0" xfId="0">
      <alignment horizontal="center" vertical="center"/>
    </xf>
    <xf numFmtId="164" fontId="10" fillId="10" borderId="1" applyAlignment="1" pivotButton="0" quotePrefix="0" xfId="0">
      <alignment horizontal="center" vertical="center"/>
    </xf>
    <xf numFmtId="0" fontId="11" fillId="2" borderId="0" applyAlignment="1" pivotButton="0" quotePrefix="0" xfId="0">
      <alignment horizontal="center" vertical="center"/>
    </xf>
    <xf numFmtId="0" fontId="6" fillId="11" borderId="1" applyAlignment="1" pivotButton="0" quotePrefix="0" xfId="0">
      <alignment horizontal="left" vertical="center"/>
    </xf>
    <xf numFmtId="3" fontId="12" fillId="12" borderId="1" applyAlignment="1" pivotButton="0" quotePrefix="0" xfId="0">
      <alignment horizontal="center" vertical="center"/>
    </xf>
    <xf numFmtId="166" fontId="12" fillId="12" borderId="1" applyAlignment="1" pivotButton="0" quotePrefix="0" xfId="0">
      <alignment horizontal="center" vertical="center"/>
    </xf>
    <xf numFmtId="165" fontId="12" fillId="12" borderId="1" applyAlignment="1" pivotButton="0" quotePrefix="0" xfId="0">
      <alignment horizontal="center" vertical="center"/>
    </xf>
    <xf numFmtId="0" fontId="12" fillId="12" borderId="1" applyAlignment="1" pivotButton="0" quotePrefix="0" xfId="0">
      <alignment horizontal="center" vertical="center"/>
    </xf>
    <xf numFmtId="0" fontId="5" fillId="13" borderId="1" applyAlignment="1" pivotButton="0" quotePrefix="0" xfId="0">
      <alignment horizontal="left" vertical="center"/>
    </xf>
    <xf numFmtId="0" fontId="0" fillId="13" borderId="1" pivotButton="0" quotePrefix="0" xfId="0"/>
    <xf numFmtId="164" fontId="12" fillId="12" borderId="1" applyAlignment="1" pivotButton="0" quotePrefix="0" xfId="0">
      <alignment horizontal="center" vertical="center"/>
    </xf>
    <xf numFmtId="0" fontId="5" fillId="14" borderId="1" applyAlignment="1" pivotButton="0" quotePrefix="0" xfId="0">
      <alignment horizontal="left" vertical="center"/>
    </xf>
    <xf numFmtId="0" fontId="0" fillId="14" borderId="1" pivotButton="0" quotePrefix="0" xfId="0"/>
    <xf numFmtId="165" fontId="10" fillId="11" borderId="1" applyAlignment="1" pivotButton="0" quotePrefix="0" xfId="0">
      <alignment horizontal="center" vertical="center"/>
    </xf>
    <xf numFmtId="166" fontId="10" fillId="11" borderId="1" applyAlignment="1" pivotButton="0" quotePrefix="0" xfId="0">
      <alignment horizontal="center" vertical="center"/>
    </xf>
    <xf numFmtId="3" fontId="10" fillId="11" borderId="1" applyAlignment="1" pivotButton="0" quotePrefix="0" xfId="0">
      <alignment horizontal="center" vertical="center"/>
    </xf>
    <xf numFmtId="0" fontId="10" fillId="11" borderId="1" applyAlignment="1" pivotButton="0" quotePrefix="0" xfId="0">
      <alignment horizontal="center" vertical="center"/>
    </xf>
    <xf numFmtId="0" fontId="8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4">
    <dxf>
      <font>
        <name val="Aptos"/>
        <b val="1"/>
        <color rgb="0016A34A"/>
        <sz val="10"/>
      </font>
      <fill>
        <patternFill patternType="solid">
          <fgColor rgb="00DCFCE7"/>
          <bgColor rgb="00DCFCE7"/>
        </patternFill>
      </fill>
    </dxf>
    <dxf>
      <font>
        <name val="Aptos"/>
        <b val="1"/>
        <color rgb="00D97706"/>
        <sz val="10"/>
      </font>
      <fill>
        <patternFill patternType="solid">
          <fgColor rgb="00FEF3C7"/>
          <bgColor rgb="00FEF3C7"/>
        </patternFill>
      </fill>
    </dxf>
    <dxf>
      <font>
        <name val="Aptos"/>
        <b val="1"/>
        <color rgb="00DC2626"/>
        <sz val="10"/>
      </font>
      <fill>
        <patternFill patternType="solid">
          <fgColor rgb="00FEE2E2"/>
          <bgColor rgb="00FEE2E2"/>
        </patternFill>
      </fill>
    </dxf>
    <dxf>
      <font>
        <name val="Aptos"/>
        <b val="1"/>
        <color rgb="000891B2"/>
        <sz val="10"/>
      </font>
      <fill>
        <patternFill patternType="solid">
          <fgColor rgb="00DBEAFE"/>
          <bgColor rgb="00DBEAF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styles" Target="styles.xml" Id="rId6"/><Relationship Type="http://schemas.openxmlformats.org/officeDocument/2006/relationships/theme" Target="theme/theme1.xml" Id="rId7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1E3A5F"/>
    <outlinePr summaryBelow="1" summaryRight="1"/>
    <pageSetUpPr/>
  </sheetPr>
  <dimension ref="A1:B30"/>
  <sheetViews>
    <sheetView showGridLines="0" zoomScale="110" workbookViewId="0">
      <selection activeCell="A1" sqref="A1"/>
    </sheetView>
  </sheetViews>
  <sheetFormatPr baseColWidth="8" defaultRowHeight="15"/>
  <cols>
    <col width="22" customWidth="1" min="1" max="1"/>
    <col width="80" customWidth="1" min="2" max="2"/>
  </cols>
  <sheetData>
    <row r="1" ht="50" customHeight="1">
      <c r="A1" s="1" t="inlineStr">
        <is>
          <t>HR - WORKFORCE CAPACITY PLANNER</t>
        </is>
      </c>
      <c r="B1" s="2" t="n"/>
    </row>
    <row r="2" ht="24" customHeight="1">
      <c r="A2" s="3" t="inlineStr">
        <is>
          <t>RangeLead.com  |  Auto-Calculated Spreadsheet</t>
        </is>
      </c>
      <c r="B2" s="4" t="n"/>
    </row>
    <row r="4">
      <c r="A4" s="5" t="inlineStr">
        <is>
          <t>PURPOSE</t>
        </is>
      </c>
    </row>
    <row r="5" ht="58" customHeight="1">
      <c r="A5" s="6" t="inlineStr">
        <is>
          <t>Match team capacity against project demand. Identify which teams are over/under-utilized, quantify skill gaps, and determine hiring urgency to meet upcoming project needs.</t>
        </is>
      </c>
    </row>
    <row r="7">
      <c r="A7" s="5" t="inlineStr">
        <is>
          <t>REQUIRED INPUTS (INPUT sheet)</t>
        </is>
      </c>
    </row>
    <row r="8" ht="22" customHeight="1">
      <c r="A8" s="6" t="inlineStr">
        <is>
          <t xml:space="preserve">  • Teams with FTE counts and available hours/FTE/month</t>
        </is>
      </c>
    </row>
    <row r="9" ht="22" customHeight="1">
      <c r="A9" s="6" t="inlineStr">
        <is>
          <t xml:space="preserve">  • Primary skill for each team</t>
        </is>
      </c>
    </row>
    <row r="10" ht="22" customHeight="1">
      <c r="A10" s="6" t="inlineStr">
        <is>
          <t xml:space="preserve">  • Projects with required hours per month</t>
        </is>
      </c>
    </row>
    <row r="11" ht="22" customHeight="1">
      <c r="A11" s="6" t="inlineStr">
        <is>
          <t xml:space="preserve">  • Skills required per project</t>
        </is>
      </c>
    </row>
    <row r="12" ht="22" customHeight="1">
      <c r="A12" s="6" t="inlineStr">
        <is>
          <t xml:space="preserve">  • Project priority (High/Medium/Low)</t>
        </is>
      </c>
    </row>
    <row r="14">
      <c r="A14" s="5" t="inlineStr">
        <is>
          <t>OUTPUTS (OUTPUT sheet)</t>
        </is>
      </c>
    </row>
    <row r="15" ht="22" customHeight="1">
      <c r="A15" s="6" t="inlineStr">
        <is>
          <t xml:space="preserve">  • Capacity vs demand per team</t>
        </is>
      </c>
    </row>
    <row r="16" ht="22" customHeight="1">
      <c r="A16" s="6" t="inlineStr">
        <is>
          <t xml:space="preserve">  • Utilization rate by team</t>
        </is>
      </c>
    </row>
    <row r="17" ht="22" customHeight="1">
      <c r="A17" s="6" t="inlineStr">
        <is>
          <t xml:space="preserve">  • Skill gap analysis</t>
        </is>
      </c>
    </row>
    <row r="18" ht="22" customHeight="1">
      <c r="A18" s="6" t="inlineStr">
        <is>
          <t xml:space="preserve">  • Hiring urgency (how many FTEs needed)</t>
        </is>
      </c>
    </row>
    <row r="19" ht="22" customHeight="1">
      <c r="A19" s="6" t="inlineStr">
        <is>
          <t xml:space="preserve">  • Overall organization utilization</t>
        </is>
      </c>
    </row>
    <row r="20" ht="22" customHeight="1">
      <c r="A20" s="6" t="inlineStr">
        <is>
          <t xml:space="preserve">  • Project coverage status</t>
        </is>
      </c>
    </row>
    <row r="22">
      <c r="A22" s="5" t="inlineStr">
        <is>
          <t>DO NOT EDIT</t>
        </is>
      </c>
    </row>
    <row r="23" ht="22" customHeight="1">
      <c r="A23" s="6" t="inlineStr">
        <is>
          <t xml:space="preserve">  • LOGIC sheet — contains all calculations</t>
        </is>
      </c>
    </row>
    <row r="24" ht="22" customHeight="1">
      <c r="A24" s="6" t="inlineStr">
        <is>
          <t xml:space="preserve">  • OUTPUT sheet — displays results from LOGIC</t>
        </is>
      </c>
    </row>
    <row r="25" ht="22" customHeight="1">
      <c r="A25" s="6" t="inlineStr">
        <is>
          <t xml:space="preserve">  • CONFIG sheet — contains constants and rates</t>
        </is>
      </c>
    </row>
    <row r="27">
      <c r="A27" s="5" t="inlineStr">
        <is>
          <t>HOW TO USE</t>
        </is>
      </c>
    </row>
    <row r="28" ht="22" customHeight="1">
      <c r="A28" s="6" t="inlineStr">
        <is>
          <t xml:space="preserve">  • Go to the INPUT sheet and fill in the yellow-highlighted cells</t>
        </is>
      </c>
    </row>
    <row r="29" ht="22" customHeight="1">
      <c r="A29" s="6" t="inlineStr">
        <is>
          <t xml:space="preserve">  • Results auto-calculate instantly on the OUTPUT sheet</t>
        </is>
      </c>
    </row>
    <row r="30" ht="22" customHeight="1">
      <c r="A30" s="6" t="inlineStr">
        <is>
          <t xml:space="preserve">  • Adjust CONFIG values only if you understand the assumptions</t>
        </is>
      </c>
    </row>
  </sheetData>
  <mergeCells count="20">
    <mergeCell ref="A24:B24"/>
    <mergeCell ref="A30:B30"/>
    <mergeCell ref="A15:B15"/>
    <mergeCell ref="A11:B11"/>
    <mergeCell ref="A1:B1"/>
    <mergeCell ref="A16:B16"/>
    <mergeCell ref="A25:B25"/>
    <mergeCell ref="A18:B18"/>
    <mergeCell ref="A12:B12"/>
    <mergeCell ref="A2:B2"/>
    <mergeCell ref="A5:B5"/>
    <mergeCell ref="A23:B23"/>
    <mergeCell ref="A17:B17"/>
    <mergeCell ref="A8:B8"/>
    <mergeCell ref="A20:B20"/>
    <mergeCell ref="A29:B29"/>
    <mergeCell ref="A19:B19"/>
    <mergeCell ref="A10:B10"/>
    <mergeCell ref="A28:B28"/>
    <mergeCell ref="A9:B9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7C3AED"/>
    <outlinePr summaryBelow="1" summaryRight="1"/>
    <pageSetUpPr/>
  </sheetPr>
  <dimension ref="A1:C9"/>
  <sheetViews>
    <sheetView showGridLines="0" zoomScale="110" workbookViewId="0">
      <selection activeCell="A1" sqref="A1"/>
    </sheetView>
  </sheetViews>
  <sheetFormatPr baseColWidth="8" defaultRowHeight="15"/>
  <cols>
    <col width="30" customWidth="1" min="1" max="1"/>
    <col width="16" customWidth="1" min="2" max="2"/>
    <col width="30" customWidth="1" min="3" max="3"/>
    <col width="16" customWidth="1" min="4" max="4"/>
  </cols>
  <sheetData>
    <row r="1" ht="28" customHeight="1">
      <c r="A1" s="7" t="inlineStr">
        <is>
          <t xml:space="preserve">  CONFIGURATION — Constants &amp; Assumptions</t>
        </is>
      </c>
      <c r="B1" s="8" t="n"/>
      <c r="C1" s="8" t="n"/>
    </row>
    <row r="3" ht="26" customHeight="1">
      <c r="A3" s="9" t="inlineStr">
        <is>
          <t>Working Hours Per Month</t>
        </is>
      </c>
      <c r="B3" s="10" t="n">
        <v>160</v>
      </c>
      <c r="C3" s="11" t="inlineStr">
        <is>
          <t>Standard monthly hours per FTE</t>
        </is>
      </c>
    </row>
    <row r="4" ht="26" customHeight="1">
      <c r="A4" s="9" t="inlineStr">
        <is>
          <t>Productive Utilization Target</t>
        </is>
      </c>
      <c r="B4" s="12" t="n">
        <v>0.8</v>
      </c>
      <c r="C4" s="11" t="inlineStr">
        <is>
          <t>Target % of available hours on projects</t>
        </is>
      </c>
    </row>
    <row r="5" ht="26" customHeight="1">
      <c r="A5" s="9" t="inlineStr">
        <is>
          <t>Max Sustainable Utilization</t>
        </is>
      </c>
      <c r="B5" s="12" t="n">
        <v>0.95</v>
      </c>
      <c r="C5" s="11" t="inlineStr">
        <is>
          <t>Above this = burnout risk</t>
        </is>
      </c>
    </row>
    <row r="6" ht="26" customHeight="1">
      <c r="A6" s="9" t="inlineStr">
        <is>
          <t>Overhead/Admin Allocation (%)</t>
        </is>
      </c>
      <c r="B6" s="12" t="n">
        <v>0.15</v>
      </c>
      <c r="C6" s="11" t="inlineStr">
        <is>
          <t>Non-project time (meetings, admin, etc.)</t>
        </is>
      </c>
    </row>
    <row r="7" ht="26" customHeight="1">
      <c r="A7" s="9" t="inlineStr">
        <is>
          <t>Hiring Lead Time (months)</t>
        </is>
      </c>
      <c r="B7" s="10" t="n">
        <v>3</v>
      </c>
      <c r="C7" s="11" t="inlineStr">
        <is>
          <t>Time from req to productive new hire</t>
        </is>
      </c>
    </row>
    <row r="8" ht="26" customHeight="1">
      <c r="A8" s="9" t="inlineStr">
        <is>
          <t>Cost Per FTE Per Month ($)</t>
        </is>
      </c>
      <c r="B8" s="13" t="n">
        <v>8500</v>
      </c>
      <c r="C8" s="11" t="inlineStr">
        <is>
          <t>Fully loaded cost per employee per month</t>
        </is>
      </c>
    </row>
    <row r="9" ht="26" customHeight="1">
      <c r="A9" s="9" t="inlineStr">
        <is>
          <t>Contractor Premium (%)</t>
        </is>
      </c>
      <c r="B9" s="12" t="n">
        <v>0.5</v>
      </c>
      <c r="C9" s="11" t="inlineStr">
        <is>
          <t>Premium for contractors vs FTE cost</t>
        </is>
      </c>
    </row>
  </sheetData>
  <mergeCells count="1">
    <mergeCell ref="A1:C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tabColor rgb="0016A34A"/>
    <outlinePr summaryBelow="1" summaryRight="1"/>
    <pageSetUpPr/>
  </sheetPr>
  <dimension ref="A1:F41"/>
  <sheetViews>
    <sheetView showGridLines="0" zoomScale="110" workbookViewId="0">
      <selection activeCell="A1" sqref="A1"/>
    </sheetView>
  </sheetViews>
  <sheetFormatPr baseColWidth="8" defaultRowHeight="15"/>
  <cols>
    <col width="24" customWidth="1" min="1" max="1"/>
    <col width="12" customWidth="1" min="2" max="2"/>
    <col width="16" customWidth="1" min="3" max="3"/>
    <col width="18" customWidth="1" min="4" max="4"/>
    <col width="18" customWidth="1" min="5" max="5"/>
    <col width="16" customWidth="1" min="6" max="6"/>
    <col width="16" customWidth="1" min="7" max="7"/>
    <col width="16" customWidth="1" min="8" max="8"/>
  </cols>
  <sheetData>
    <row r="1" ht="28" customHeight="1">
      <c r="A1" s="14" t="inlineStr">
        <is>
          <t xml:space="preserve">  WORKFORCE INPUTS — Enter your data in yellow cells</t>
        </is>
      </c>
      <c r="B1" s="15" t="n"/>
      <c r="C1" s="15" t="n"/>
      <c r="D1" s="15" t="n"/>
      <c r="E1" s="15" t="n"/>
      <c r="F1" s="15" t="n"/>
    </row>
    <row r="3" ht="28" customHeight="1">
      <c r="A3" s="16" t="inlineStr">
        <is>
          <t xml:space="preserve">  TEAM CAPACITY</t>
        </is>
      </c>
      <c r="B3" s="17" t="n"/>
      <c r="C3" s="17" t="n"/>
      <c r="D3" s="17" t="n"/>
      <c r="E3" s="17" t="n"/>
      <c r="F3" s="17" t="n"/>
    </row>
    <row r="4" ht="32" customHeight="1">
      <c r="A4" s="18" t="inlineStr">
        <is>
          <t>Team Name</t>
        </is>
      </c>
      <c r="B4" s="18" t="inlineStr">
        <is>
          <t>FTEs</t>
        </is>
      </c>
      <c r="C4" s="18" t="inlineStr">
        <is>
          <t>Hours/FTE/Month</t>
        </is>
      </c>
      <c r="D4" s="18" t="inlineStr">
        <is>
          <t>Primary Skill</t>
        </is>
      </c>
      <c r="E4" s="18" t="inlineStr">
        <is>
          <t>Planned Leave Hours</t>
        </is>
      </c>
      <c r="F4" s="18" t="inlineStr">
        <is>
          <t>Open Positions</t>
        </is>
      </c>
    </row>
    <row r="5">
      <c r="A5" s="19" t="inlineStr">
        <is>
          <t>Frontend Dev</t>
        </is>
      </c>
      <c r="B5" s="20" t="n">
        <v>8</v>
      </c>
      <c r="C5" s="20" t="n">
        <v>160</v>
      </c>
      <c r="D5" s="19" t="inlineStr">
        <is>
          <t>JavaScript</t>
        </is>
      </c>
      <c r="E5" s="20" t="n">
        <v>80</v>
      </c>
      <c r="F5" s="20" t="n">
        <v>1</v>
      </c>
    </row>
    <row r="6">
      <c r="A6" s="21" t="inlineStr">
        <is>
          <t>Backend Dev</t>
        </is>
      </c>
      <c r="B6" s="22" t="n">
        <v>10</v>
      </c>
      <c r="C6" s="22" t="n">
        <v>160</v>
      </c>
      <c r="D6" s="21" t="inlineStr">
        <is>
          <t>Python</t>
        </is>
      </c>
      <c r="E6" s="22" t="n">
        <v>120</v>
      </c>
      <c r="F6" s="22" t="n">
        <v>2</v>
      </c>
    </row>
    <row r="7">
      <c r="A7" s="19" t="inlineStr">
        <is>
          <t>DevOps</t>
        </is>
      </c>
      <c r="B7" s="20" t="n">
        <v>4</v>
      </c>
      <c r="C7" s="20" t="n">
        <v>160</v>
      </c>
      <c r="D7" s="19" t="inlineStr">
        <is>
          <t>Infrastructure</t>
        </is>
      </c>
      <c r="E7" s="20" t="n">
        <v>40</v>
      </c>
      <c r="F7" s="20" t="n">
        <v>0</v>
      </c>
    </row>
    <row r="8">
      <c r="A8" s="21" t="inlineStr">
        <is>
          <t>Design</t>
        </is>
      </c>
      <c r="B8" s="22" t="n">
        <v>5</v>
      </c>
      <c r="C8" s="22" t="n">
        <v>160</v>
      </c>
      <c r="D8" s="21" t="inlineStr">
        <is>
          <t>UI/UX</t>
        </is>
      </c>
      <c r="E8" s="22" t="n">
        <v>60</v>
      </c>
      <c r="F8" s="22" t="n">
        <v>1</v>
      </c>
    </row>
    <row r="9">
      <c r="A9" s="19" t="inlineStr">
        <is>
          <t>QA</t>
        </is>
      </c>
      <c r="B9" s="20" t="n">
        <v>6</v>
      </c>
      <c r="C9" s="20" t="n">
        <v>160</v>
      </c>
      <c r="D9" s="19" t="inlineStr">
        <is>
          <t>Testing</t>
        </is>
      </c>
      <c r="E9" s="20" t="n">
        <v>48</v>
      </c>
      <c r="F9" s="20" t="n">
        <v>0</v>
      </c>
    </row>
    <row r="10">
      <c r="A10" s="21" t="inlineStr">
        <is>
          <t>Data Science</t>
        </is>
      </c>
      <c r="B10" s="22" t="n">
        <v>3</v>
      </c>
      <c r="C10" s="22" t="n">
        <v>160</v>
      </c>
      <c r="D10" s="21" t="inlineStr">
        <is>
          <t>Analytics</t>
        </is>
      </c>
      <c r="E10" s="22" t="n">
        <v>24</v>
      </c>
      <c r="F10" s="22" t="n">
        <v>1</v>
      </c>
    </row>
    <row r="11">
      <c r="A11" s="19" t="inlineStr">
        <is>
          <t>Mobile Dev</t>
        </is>
      </c>
      <c r="B11" s="20" t="n">
        <v>4</v>
      </c>
      <c r="C11" s="20" t="n">
        <v>160</v>
      </c>
      <c r="D11" s="19" t="inlineStr">
        <is>
          <t>Mobile</t>
        </is>
      </c>
      <c r="E11" s="20" t="n">
        <v>32</v>
      </c>
      <c r="F11" s="20" t="n">
        <v>1</v>
      </c>
    </row>
    <row r="12">
      <c r="A12" s="21" t="n"/>
      <c r="B12" s="22" t="n"/>
      <c r="C12" s="22" t="n"/>
      <c r="D12" s="21" t="n"/>
      <c r="E12" s="22" t="n"/>
      <c r="F12" s="22" t="n"/>
    </row>
    <row r="13">
      <c r="A13" s="19" t="n"/>
      <c r="B13" s="20" t="n"/>
      <c r="C13" s="20" t="n"/>
      <c r="D13" s="19" t="n"/>
      <c r="E13" s="20" t="n"/>
      <c r="F13" s="20" t="n"/>
    </row>
    <row r="14">
      <c r="A14" s="21" t="n"/>
      <c r="B14" s="22" t="n"/>
      <c r="C14" s="22" t="n"/>
      <c r="D14" s="21" t="n"/>
      <c r="E14" s="22" t="n"/>
      <c r="F14" s="22" t="n"/>
    </row>
    <row r="15">
      <c r="A15" s="19" t="n"/>
      <c r="B15" s="20" t="n"/>
      <c r="C15" s="20" t="n"/>
      <c r="D15" s="19" t="n"/>
      <c r="E15" s="20" t="n"/>
      <c r="F15" s="20" t="n"/>
    </row>
    <row r="16">
      <c r="A16" s="21" t="n"/>
      <c r="B16" s="22" t="n"/>
      <c r="C16" s="22" t="n"/>
      <c r="D16" s="21" t="n"/>
      <c r="E16" s="22" t="n"/>
      <c r="F16" s="22" t="n"/>
    </row>
    <row r="17">
      <c r="A17" s="19" t="n"/>
      <c r="B17" s="20" t="n"/>
      <c r="C17" s="20" t="n"/>
      <c r="D17" s="19" t="n"/>
      <c r="E17" s="20" t="n"/>
      <c r="F17" s="20" t="n"/>
    </row>
    <row r="18">
      <c r="A18" s="21" t="n"/>
      <c r="B18" s="22" t="n"/>
      <c r="C18" s="22" t="n"/>
      <c r="D18" s="21" t="n"/>
      <c r="E18" s="22" t="n"/>
      <c r="F18" s="22" t="n"/>
    </row>
    <row r="19">
      <c r="A19" s="19" t="n"/>
      <c r="B19" s="20" t="n"/>
      <c r="C19" s="20" t="n"/>
      <c r="D19" s="19" t="n"/>
      <c r="E19" s="20" t="n"/>
      <c r="F19" s="20" t="n"/>
    </row>
    <row r="22" ht="28" customHeight="1">
      <c r="A22" s="23" t="inlineStr">
        <is>
          <t xml:space="preserve">  PROJECT DEMAND</t>
        </is>
      </c>
      <c r="B22" s="24" t="n"/>
      <c r="C22" s="24" t="n"/>
      <c r="D22" s="24" t="n"/>
      <c r="E22" s="24" t="n"/>
      <c r="F22" s="24" t="n"/>
    </row>
    <row r="23" ht="32" customHeight="1">
      <c r="A23" s="18" t="inlineStr">
        <is>
          <t>Project Name</t>
        </is>
      </c>
      <c r="B23" s="18" t="inlineStr">
        <is>
          <t>Hours/Month</t>
        </is>
      </c>
      <c r="C23" s="18" t="inlineStr">
        <is>
          <t>Skill Required</t>
        </is>
      </c>
      <c r="D23" s="18" t="inlineStr">
        <is>
          <t>Duration (months)</t>
        </is>
      </c>
      <c r="E23" s="18" t="inlineStr">
        <is>
          <t>Priority</t>
        </is>
      </c>
      <c r="F23" s="18" t="inlineStr">
        <is>
          <t>Status</t>
        </is>
      </c>
    </row>
    <row r="24">
      <c r="A24" s="19" t="inlineStr">
        <is>
          <t>Website Redesign</t>
        </is>
      </c>
      <c r="B24" s="20" t="n">
        <v>320</v>
      </c>
      <c r="C24" s="19" t="inlineStr">
        <is>
          <t>JavaScript</t>
        </is>
      </c>
      <c r="D24" s="20" t="n">
        <v>4</v>
      </c>
      <c r="E24" s="19" t="inlineStr">
        <is>
          <t>High</t>
        </is>
      </c>
      <c r="F24" s="19" t="inlineStr">
        <is>
          <t>Active</t>
        </is>
      </c>
    </row>
    <row r="25">
      <c r="A25" s="21" t="inlineStr">
        <is>
          <t>API Platform v2</t>
        </is>
      </c>
      <c r="B25" s="22" t="n">
        <v>480</v>
      </c>
      <c r="C25" s="21" t="inlineStr">
        <is>
          <t>Python</t>
        </is>
      </c>
      <c r="D25" s="22" t="n">
        <v>6</v>
      </c>
      <c r="E25" s="21" t="inlineStr">
        <is>
          <t>High</t>
        </is>
      </c>
      <c r="F25" s="21" t="inlineStr">
        <is>
          <t>Active</t>
        </is>
      </c>
    </row>
    <row r="26">
      <c r="A26" s="19" t="inlineStr">
        <is>
          <t>Mobile App Launch</t>
        </is>
      </c>
      <c r="B26" s="20" t="n">
        <v>400</v>
      </c>
      <c r="C26" s="19" t="inlineStr">
        <is>
          <t>Mobile</t>
        </is>
      </c>
      <c r="D26" s="20" t="n">
        <v>5</v>
      </c>
      <c r="E26" s="19" t="inlineStr">
        <is>
          <t>High</t>
        </is>
      </c>
      <c r="F26" s="19" t="inlineStr">
        <is>
          <t>Active</t>
        </is>
      </c>
    </row>
    <row r="27">
      <c r="A27" s="21" t="inlineStr">
        <is>
          <t>CI/CD Pipeline</t>
        </is>
      </c>
      <c r="B27" s="22" t="n">
        <v>160</v>
      </c>
      <c r="C27" s="21" t="inlineStr">
        <is>
          <t>Infrastructure</t>
        </is>
      </c>
      <c r="D27" s="22" t="n">
        <v>3</v>
      </c>
      <c r="E27" s="21" t="inlineStr">
        <is>
          <t>Medium</t>
        </is>
      </c>
      <c r="F27" s="21" t="inlineStr">
        <is>
          <t>Active</t>
        </is>
      </c>
    </row>
    <row r="28">
      <c r="A28" s="19" t="inlineStr">
        <is>
          <t>Dashboard Analytics</t>
        </is>
      </c>
      <c r="B28" s="20" t="n">
        <v>240</v>
      </c>
      <c r="C28" s="19" t="inlineStr">
        <is>
          <t>Analytics</t>
        </is>
      </c>
      <c r="D28" s="20" t="n">
        <v>4</v>
      </c>
      <c r="E28" s="19" t="inlineStr">
        <is>
          <t>Medium</t>
        </is>
      </c>
      <c r="F28" s="19" t="inlineStr">
        <is>
          <t>Active</t>
        </is>
      </c>
    </row>
    <row r="29">
      <c r="A29" s="21" t="inlineStr">
        <is>
          <t>Design System</t>
        </is>
      </c>
      <c r="B29" s="22" t="n">
        <v>200</v>
      </c>
      <c r="C29" s="21" t="inlineStr">
        <is>
          <t>UI/UX</t>
        </is>
      </c>
      <c r="D29" s="22" t="n">
        <v>3</v>
      </c>
      <c r="E29" s="21" t="inlineStr">
        <is>
          <t>Medium</t>
        </is>
      </c>
      <c r="F29" s="21" t="inlineStr">
        <is>
          <t>Active</t>
        </is>
      </c>
    </row>
    <row r="30">
      <c r="A30" s="19" t="inlineStr">
        <is>
          <t>Performance Testing</t>
        </is>
      </c>
      <c r="B30" s="20" t="n">
        <v>160</v>
      </c>
      <c r="C30" s="19" t="inlineStr">
        <is>
          <t>Testing</t>
        </is>
      </c>
      <c r="D30" s="20" t="n">
        <v>2</v>
      </c>
      <c r="E30" s="19" t="inlineStr">
        <is>
          <t>Low</t>
        </is>
      </c>
      <c r="F30" s="19" t="inlineStr">
        <is>
          <t>Planned</t>
        </is>
      </c>
    </row>
    <row r="31">
      <c r="A31" s="21" t="inlineStr">
        <is>
          <t>Data Migration</t>
        </is>
      </c>
      <c r="B31" s="22" t="n">
        <v>120</v>
      </c>
      <c r="C31" s="21" t="inlineStr">
        <is>
          <t>Python</t>
        </is>
      </c>
      <c r="D31" s="22" t="n">
        <v>2</v>
      </c>
      <c r="E31" s="21" t="inlineStr">
        <is>
          <t>Low</t>
        </is>
      </c>
      <c r="F31" s="21" t="inlineStr">
        <is>
          <t>Planned</t>
        </is>
      </c>
    </row>
    <row r="32">
      <c r="A32" s="19" t="n"/>
      <c r="B32" s="20" t="n"/>
      <c r="C32" s="19" t="n"/>
      <c r="D32" s="20" t="n"/>
      <c r="E32" s="19" t="n"/>
      <c r="F32" s="19" t="n"/>
    </row>
    <row r="33">
      <c r="A33" s="21" t="n"/>
      <c r="B33" s="22" t="n"/>
      <c r="C33" s="21" t="n"/>
      <c r="D33" s="22" t="n"/>
      <c r="E33" s="21" t="n"/>
      <c r="F33" s="21" t="n"/>
    </row>
    <row r="34">
      <c r="A34" s="19" t="n"/>
      <c r="B34" s="20" t="n"/>
      <c r="C34" s="19" t="n"/>
      <c r="D34" s="20" t="n"/>
      <c r="E34" s="19" t="n"/>
      <c r="F34" s="19" t="n"/>
    </row>
    <row r="35">
      <c r="A35" s="21" t="n"/>
      <c r="B35" s="22" t="n"/>
      <c r="C35" s="21" t="n"/>
      <c r="D35" s="22" t="n"/>
      <c r="E35" s="21" t="n"/>
      <c r="F35" s="21" t="n"/>
    </row>
    <row r="36">
      <c r="A36" s="19" t="n"/>
      <c r="B36" s="20" t="n"/>
      <c r="C36" s="19" t="n"/>
      <c r="D36" s="20" t="n"/>
      <c r="E36" s="19" t="n"/>
      <c r="F36" s="19" t="n"/>
    </row>
    <row r="37">
      <c r="A37" s="21" t="n"/>
      <c r="B37" s="22" t="n"/>
      <c r="C37" s="21" t="n"/>
      <c r="D37" s="22" t="n"/>
      <c r="E37" s="21" t="n"/>
      <c r="F37" s="21" t="n"/>
    </row>
    <row r="38">
      <c r="A38" s="19" t="n"/>
      <c r="B38" s="20" t="n"/>
      <c r="C38" s="19" t="n"/>
      <c r="D38" s="20" t="n"/>
      <c r="E38" s="19" t="n"/>
      <c r="F38" s="19" t="n"/>
    </row>
    <row r="39">
      <c r="A39" s="21" t="n"/>
      <c r="B39" s="22" t="n"/>
      <c r="C39" s="21" t="n"/>
      <c r="D39" s="22" t="n"/>
      <c r="E39" s="21" t="n"/>
      <c r="F39" s="21" t="n"/>
    </row>
    <row r="40">
      <c r="A40" s="19" t="n"/>
      <c r="B40" s="20" t="n"/>
      <c r="C40" s="19" t="n"/>
      <c r="D40" s="20" t="n"/>
      <c r="E40" s="19" t="n"/>
      <c r="F40" s="19" t="n"/>
    </row>
    <row r="41">
      <c r="A41" s="21" t="n"/>
      <c r="B41" s="22" t="n"/>
      <c r="C41" s="21" t="n"/>
      <c r="D41" s="22" t="n"/>
      <c r="E41" s="21" t="n"/>
      <c r="F41" s="21" t="n"/>
    </row>
  </sheetData>
  <mergeCells count="3">
    <mergeCell ref="A3:F3"/>
    <mergeCell ref="A22:F22"/>
    <mergeCell ref="A1:F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tabColor rgb="00D97706"/>
    <outlinePr summaryBelow="1" summaryRight="1"/>
    <pageSetUpPr/>
  </sheetPr>
  <dimension ref="A1:I37"/>
  <sheetViews>
    <sheetView showGridLines="0" zoomScale="110" workbookViewId="0">
      <selection activeCell="A1" sqref="A1"/>
    </sheetView>
  </sheetViews>
  <sheetFormatPr baseColWidth="8" defaultRowHeight="15"/>
  <cols>
    <col width="24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  <col width="16" customWidth="1" min="7" max="7"/>
    <col width="16" customWidth="1" min="8" max="8"/>
    <col width="16" customWidth="1" min="9" max="9"/>
    <col width="16" customWidth="1" min="10" max="10"/>
  </cols>
  <sheetData>
    <row r="1" ht="28" customHeight="1">
      <c r="A1" s="23" t="inlineStr">
        <is>
          <t xml:space="preserve">  CALCULATIONS — All formulas, do NOT edit</t>
        </is>
      </c>
      <c r="B1" s="24" t="n"/>
      <c r="C1" s="24" t="n"/>
      <c r="D1" s="24" t="n"/>
      <c r="E1" s="24" t="n"/>
      <c r="F1" s="24" t="n"/>
      <c r="G1" s="24" t="n"/>
      <c r="H1" s="24" t="n"/>
      <c r="I1" s="24" t="n"/>
    </row>
    <row r="3" ht="28" customHeight="1">
      <c r="A3" s="25" t="inlineStr">
        <is>
          <t xml:space="preserve">  TEAM CAPACITY ANALYSIS</t>
        </is>
      </c>
      <c r="B3" s="26" t="n"/>
      <c r="C3" s="26" t="n"/>
      <c r="D3" s="26" t="n"/>
      <c r="E3" s="26" t="n"/>
      <c r="F3" s="26" t="n"/>
      <c r="G3" s="26" t="n"/>
      <c r="H3" s="26" t="n"/>
      <c r="I3" s="26" t="n"/>
    </row>
    <row r="4" ht="32" customHeight="1">
      <c r="A4" s="18" t="inlineStr">
        <is>
          <t>Team</t>
        </is>
      </c>
      <c r="B4" s="18" t="inlineStr">
        <is>
          <t>Gross Capacity (hrs)</t>
        </is>
      </c>
      <c r="C4" s="18" t="inlineStr">
        <is>
          <t>Net Capacity (hrs)</t>
        </is>
      </c>
      <c r="D4" s="18" t="inlineStr">
        <is>
          <t>Demand (hrs)</t>
        </is>
      </c>
      <c r="E4" s="18" t="inlineStr">
        <is>
          <t>Surplus/Deficit</t>
        </is>
      </c>
      <c r="F4" s="18" t="inlineStr">
        <is>
          <t>Utilization %</t>
        </is>
      </c>
      <c r="G4" s="18" t="inlineStr">
        <is>
          <t>FTEs Needed</t>
        </is>
      </c>
      <c r="H4" s="18" t="inlineStr">
        <is>
          <t>Hiring Urgency</t>
        </is>
      </c>
      <c r="I4" s="18" t="inlineStr">
        <is>
          <t>Status</t>
        </is>
      </c>
    </row>
    <row r="5">
      <c r="A5" s="27">
        <f>INPUT!A5</f>
        <v/>
      </c>
      <c r="B5" s="28">
        <f>INPUT!B5*INPUT!C5</f>
        <v/>
      </c>
      <c r="C5" s="28">
        <f>B5*(1-CONFIG!$B$6)-INPUT!E5</f>
        <v/>
      </c>
      <c r="D5" s="28">
        <f>SUMPRODUCT((INPUT!C24:C41=INPUT!D5)*(INPUT!F24:F41="Active")*INPUT!B24:B41)</f>
        <v/>
      </c>
      <c r="E5" s="29">
        <f>C5-D5</f>
        <v/>
      </c>
      <c r="F5" s="30">
        <f>IFERROR(D5/C5,0)</f>
        <v/>
      </c>
      <c r="G5" s="29">
        <f>IFERROR(MAX(0,ROUNDUP(-E5/(INPUT!C5*(1-CONFIG!$B$6)),0)),0)</f>
        <v/>
      </c>
      <c r="H5" s="31">
        <f>IF(INPUT!A5="","",IF(G5&gt;=3,"URGENT",IF(G5&gt;=1,"NEEDED","OK")))</f>
        <v/>
      </c>
      <c r="I5" s="31">
        <f>IF(INPUT!A5="","",IF(F5&gt;CONFIG!$B$5,"OVERLOADED",IF(F5&gt;=CONFIG!$B$4,"OPTIMAL",IF(F5&gt;=0.5,"UNDERUTILIZED","IDLE"))))</f>
        <v/>
      </c>
    </row>
    <row r="6">
      <c r="A6" s="27">
        <f>INPUT!A6</f>
        <v/>
      </c>
      <c r="B6" s="28">
        <f>INPUT!B6*INPUT!C6</f>
        <v/>
      </c>
      <c r="C6" s="28">
        <f>B6*(1-CONFIG!$B$6)-INPUT!E6</f>
        <v/>
      </c>
      <c r="D6" s="28">
        <f>SUMPRODUCT((INPUT!C24:C41=INPUT!D6)*(INPUT!F24:F41="Active")*INPUT!B24:B41)</f>
        <v/>
      </c>
      <c r="E6" s="29">
        <f>C6-D6</f>
        <v/>
      </c>
      <c r="F6" s="30">
        <f>IFERROR(D6/C6,0)</f>
        <v/>
      </c>
      <c r="G6" s="29">
        <f>IFERROR(MAX(0,ROUNDUP(-E6/(INPUT!C6*(1-CONFIG!$B$6)),0)),0)</f>
        <v/>
      </c>
      <c r="H6" s="31">
        <f>IF(INPUT!A6="","",IF(G6&gt;=3,"URGENT",IF(G6&gt;=1,"NEEDED","OK")))</f>
        <v/>
      </c>
      <c r="I6" s="31">
        <f>IF(INPUT!A6="","",IF(F6&gt;CONFIG!$B$5,"OVERLOADED",IF(F6&gt;=CONFIG!$B$4,"OPTIMAL",IF(F6&gt;=0.5,"UNDERUTILIZED","IDLE"))))</f>
        <v/>
      </c>
    </row>
    <row r="7">
      <c r="A7" s="27">
        <f>INPUT!A7</f>
        <v/>
      </c>
      <c r="B7" s="28">
        <f>INPUT!B7*INPUT!C7</f>
        <v/>
      </c>
      <c r="C7" s="28">
        <f>B7*(1-CONFIG!$B$6)-INPUT!E7</f>
        <v/>
      </c>
      <c r="D7" s="28">
        <f>SUMPRODUCT((INPUT!C24:C41=INPUT!D7)*(INPUT!F24:F41="Active")*INPUT!B24:B41)</f>
        <v/>
      </c>
      <c r="E7" s="29">
        <f>C7-D7</f>
        <v/>
      </c>
      <c r="F7" s="30">
        <f>IFERROR(D7/C7,0)</f>
        <v/>
      </c>
      <c r="G7" s="29">
        <f>IFERROR(MAX(0,ROUNDUP(-E7/(INPUT!C7*(1-CONFIG!$B$6)),0)),0)</f>
        <v/>
      </c>
      <c r="H7" s="31">
        <f>IF(INPUT!A7="","",IF(G7&gt;=3,"URGENT",IF(G7&gt;=1,"NEEDED","OK")))</f>
        <v/>
      </c>
      <c r="I7" s="31">
        <f>IF(INPUT!A7="","",IF(F7&gt;CONFIG!$B$5,"OVERLOADED",IF(F7&gt;=CONFIG!$B$4,"OPTIMAL",IF(F7&gt;=0.5,"UNDERUTILIZED","IDLE"))))</f>
        <v/>
      </c>
    </row>
    <row r="8">
      <c r="A8" s="27">
        <f>INPUT!A8</f>
        <v/>
      </c>
      <c r="B8" s="28">
        <f>INPUT!B8*INPUT!C8</f>
        <v/>
      </c>
      <c r="C8" s="28">
        <f>B8*(1-CONFIG!$B$6)-INPUT!E8</f>
        <v/>
      </c>
      <c r="D8" s="28">
        <f>SUMPRODUCT((INPUT!C24:C41=INPUT!D8)*(INPUT!F24:F41="Active")*INPUT!B24:B41)</f>
        <v/>
      </c>
      <c r="E8" s="29">
        <f>C8-D8</f>
        <v/>
      </c>
      <c r="F8" s="30">
        <f>IFERROR(D8/C8,0)</f>
        <v/>
      </c>
      <c r="G8" s="29">
        <f>IFERROR(MAX(0,ROUNDUP(-E8/(INPUT!C8*(1-CONFIG!$B$6)),0)),0)</f>
        <v/>
      </c>
      <c r="H8" s="31">
        <f>IF(INPUT!A8="","",IF(G8&gt;=3,"URGENT",IF(G8&gt;=1,"NEEDED","OK")))</f>
        <v/>
      </c>
      <c r="I8" s="31">
        <f>IF(INPUT!A8="","",IF(F8&gt;CONFIG!$B$5,"OVERLOADED",IF(F8&gt;=CONFIG!$B$4,"OPTIMAL",IF(F8&gt;=0.5,"UNDERUTILIZED","IDLE"))))</f>
        <v/>
      </c>
    </row>
    <row r="9">
      <c r="A9" s="27">
        <f>INPUT!A9</f>
        <v/>
      </c>
      <c r="B9" s="28">
        <f>INPUT!B9*INPUT!C9</f>
        <v/>
      </c>
      <c r="C9" s="28">
        <f>B9*(1-CONFIG!$B$6)-INPUT!E9</f>
        <v/>
      </c>
      <c r="D9" s="28">
        <f>SUMPRODUCT((INPUT!C24:C41=INPUT!D9)*(INPUT!F24:F41="Active")*INPUT!B24:B41)</f>
        <v/>
      </c>
      <c r="E9" s="29">
        <f>C9-D9</f>
        <v/>
      </c>
      <c r="F9" s="30">
        <f>IFERROR(D9/C9,0)</f>
        <v/>
      </c>
      <c r="G9" s="29">
        <f>IFERROR(MAX(0,ROUNDUP(-E9/(INPUT!C9*(1-CONFIG!$B$6)),0)),0)</f>
        <v/>
      </c>
      <c r="H9" s="31">
        <f>IF(INPUT!A9="","",IF(G9&gt;=3,"URGENT",IF(G9&gt;=1,"NEEDED","OK")))</f>
        <v/>
      </c>
      <c r="I9" s="31">
        <f>IF(INPUT!A9="","",IF(F9&gt;CONFIG!$B$5,"OVERLOADED",IF(F9&gt;=CONFIG!$B$4,"OPTIMAL",IF(F9&gt;=0.5,"UNDERUTILIZED","IDLE"))))</f>
        <v/>
      </c>
    </row>
    <row r="10">
      <c r="A10" s="27">
        <f>INPUT!A10</f>
        <v/>
      </c>
      <c r="B10" s="28">
        <f>INPUT!B10*INPUT!C10</f>
        <v/>
      </c>
      <c r="C10" s="28">
        <f>B10*(1-CONFIG!$B$6)-INPUT!E10</f>
        <v/>
      </c>
      <c r="D10" s="28">
        <f>SUMPRODUCT((INPUT!C24:C41=INPUT!D10)*(INPUT!F24:F41="Active")*INPUT!B24:B41)</f>
        <v/>
      </c>
      <c r="E10" s="29">
        <f>C10-D10</f>
        <v/>
      </c>
      <c r="F10" s="30">
        <f>IFERROR(D10/C10,0)</f>
        <v/>
      </c>
      <c r="G10" s="29">
        <f>IFERROR(MAX(0,ROUNDUP(-E10/(INPUT!C10*(1-CONFIG!$B$6)),0)),0)</f>
        <v/>
      </c>
      <c r="H10" s="31">
        <f>IF(INPUT!A10="","",IF(G10&gt;=3,"URGENT",IF(G10&gt;=1,"NEEDED","OK")))</f>
        <v/>
      </c>
      <c r="I10" s="31">
        <f>IF(INPUT!A10="","",IF(F10&gt;CONFIG!$B$5,"OVERLOADED",IF(F10&gt;=CONFIG!$B$4,"OPTIMAL",IF(F10&gt;=0.5,"UNDERUTILIZED","IDLE"))))</f>
        <v/>
      </c>
    </row>
    <row r="11">
      <c r="A11" s="27">
        <f>INPUT!A11</f>
        <v/>
      </c>
      <c r="B11" s="28">
        <f>INPUT!B11*INPUT!C11</f>
        <v/>
      </c>
      <c r="C11" s="28">
        <f>B11*(1-CONFIG!$B$6)-INPUT!E11</f>
        <v/>
      </c>
      <c r="D11" s="28">
        <f>SUMPRODUCT((INPUT!C24:C41=INPUT!D11)*(INPUT!F24:F41="Active")*INPUT!B24:B41)</f>
        <v/>
      </c>
      <c r="E11" s="29">
        <f>C11-D11</f>
        <v/>
      </c>
      <c r="F11" s="30">
        <f>IFERROR(D11/C11,0)</f>
        <v/>
      </c>
      <c r="G11" s="29">
        <f>IFERROR(MAX(0,ROUNDUP(-E11/(INPUT!C11*(1-CONFIG!$B$6)),0)),0)</f>
        <v/>
      </c>
      <c r="H11" s="31">
        <f>IF(INPUT!A11="","",IF(G11&gt;=3,"URGENT",IF(G11&gt;=1,"NEEDED","OK")))</f>
        <v/>
      </c>
      <c r="I11" s="31">
        <f>IF(INPUT!A11="","",IF(F11&gt;CONFIG!$B$5,"OVERLOADED",IF(F11&gt;=CONFIG!$B$4,"OPTIMAL",IF(F11&gt;=0.5,"UNDERUTILIZED","IDLE"))))</f>
        <v/>
      </c>
    </row>
    <row r="12">
      <c r="A12" s="27">
        <f>INPUT!A12</f>
        <v/>
      </c>
      <c r="B12" s="28">
        <f>INPUT!B12*INPUT!C12</f>
        <v/>
      </c>
      <c r="C12" s="28">
        <f>B12*(1-CONFIG!$B$6)-INPUT!E12</f>
        <v/>
      </c>
      <c r="D12" s="28">
        <f>SUMPRODUCT((INPUT!C24:C41=INPUT!D12)*(INPUT!F24:F41="Active")*INPUT!B24:B41)</f>
        <v/>
      </c>
      <c r="E12" s="29">
        <f>C12-D12</f>
        <v/>
      </c>
      <c r="F12" s="30">
        <f>IFERROR(D12/C12,0)</f>
        <v/>
      </c>
      <c r="G12" s="29">
        <f>IFERROR(MAX(0,ROUNDUP(-E12/(INPUT!C12*(1-CONFIG!$B$6)),0)),0)</f>
        <v/>
      </c>
      <c r="H12" s="31">
        <f>IF(INPUT!A12="","",IF(G12&gt;=3,"URGENT",IF(G12&gt;=1,"NEEDED","OK")))</f>
        <v/>
      </c>
      <c r="I12" s="31">
        <f>IF(INPUT!A12="","",IF(F12&gt;CONFIG!$B$5,"OVERLOADED",IF(F12&gt;=CONFIG!$B$4,"OPTIMAL",IF(F12&gt;=0.5,"UNDERUTILIZED","IDLE"))))</f>
        <v/>
      </c>
    </row>
    <row r="13">
      <c r="A13" s="27">
        <f>INPUT!A13</f>
        <v/>
      </c>
      <c r="B13" s="28">
        <f>INPUT!B13*INPUT!C13</f>
        <v/>
      </c>
      <c r="C13" s="28">
        <f>B13*(1-CONFIG!$B$6)-INPUT!E13</f>
        <v/>
      </c>
      <c r="D13" s="28">
        <f>SUMPRODUCT((INPUT!C24:C41=INPUT!D13)*(INPUT!F24:F41="Active")*INPUT!B24:B41)</f>
        <v/>
      </c>
      <c r="E13" s="29">
        <f>C13-D13</f>
        <v/>
      </c>
      <c r="F13" s="30">
        <f>IFERROR(D13/C13,0)</f>
        <v/>
      </c>
      <c r="G13" s="29">
        <f>IFERROR(MAX(0,ROUNDUP(-E13/(INPUT!C13*(1-CONFIG!$B$6)),0)),0)</f>
        <v/>
      </c>
      <c r="H13" s="31">
        <f>IF(INPUT!A13="","",IF(G13&gt;=3,"URGENT",IF(G13&gt;=1,"NEEDED","OK")))</f>
        <v/>
      </c>
      <c r="I13" s="31">
        <f>IF(INPUT!A13="","",IF(F13&gt;CONFIG!$B$5,"OVERLOADED",IF(F13&gt;=CONFIG!$B$4,"OPTIMAL",IF(F13&gt;=0.5,"UNDERUTILIZED","IDLE"))))</f>
        <v/>
      </c>
    </row>
    <row r="14">
      <c r="A14" s="27">
        <f>INPUT!A14</f>
        <v/>
      </c>
      <c r="B14" s="28">
        <f>INPUT!B14*INPUT!C14</f>
        <v/>
      </c>
      <c r="C14" s="28">
        <f>B14*(1-CONFIG!$B$6)-INPUT!E14</f>
        <v/>
      </c>
      <c r="D14" s="28">
        <f>SUMPRODUCT((INPUT!C24:C41=INPUT!D14)*(INPUT!F24:F41="Active")*INPUT!B24:B41)</f>
        <v/>
      </c>
      <c r="E14" s="29">
        <f>C14-D14</f>
        <v/>
      </c>
      <c r="F14" s="30">
        <f>IFERROR(D14/C14,0)</f>
        <v/>
      </c>
      <c r="G14" s="29">
        <f>IFERROR(MAX(0,ROUNDUP(-E14/(INPUT!C14*(1-CONFIG!$B$6)),0)),0)</f>
        <v/>
      </c>
      <c r="H14" s="31">
        <f>IF(INPUT!A14="","",IF(G14&gt;=3,"URGENT",IF(G14&gt;=1,"NEEDED","OK")))</f>
        <v/>
      </c>
      <c r="I14" s="31">
        <f>IF(INPUT!A14="","",IF(F14&gt;CONFIG!$B$5,"OVERLOADED",IF(F14&gt;=CONFIG!$B$4,"OPTIMAL",IF(F14&gt;=0.5,"UNDERUTILIZED","IDLE"))))</f>
        <v/>
      </c>
    </row>
    <row r="15">
      <c r="A15" s="27">
        <f>INPUT!A15</f>
        <v/>
      </c>
      <c r="B15" s="28">
        <f>INPUT!B15*INPUT!C15</f>
        <v/>
      </c>
      <c r="C15" s="28">
        <f>B15*(1-CONFIG!$B$6)-INPUT!E15</f>
        <v/>
      </c>
      <c r="D15" s="28">
        <f>SUMPRODUCT((INPUT!C24:C41=INPUT!D15)*(INPUT!F24:F41="Active")*INPUT!B24:B41)</f>
        <v/>
      </c>
      <c r="E15" s="29">
        <f>C15-D15</f>
        <v/>
      </c>
      <c r="F15" s="30">
        <f>IFERROR(D15/C15,0)</f>
        <v/>
      </c>
      <c r="G15" s="29">
        <f>IFERROR(MAX(0,ROUNDUP(-E15/(INPUT!C15*(1-CONFIG!$B$6)),0)),0)</f>
        <v/>
      </c>
      <c r="H15" s="31">
        <f>IF(INPUT!A15="","",IF(G15&gt;=3,"URGENT",IF(G15&gt;=1,"NEEDED","OK")))</f>
        <v/>
      </c>
      <c r="I15" s="31">
        <f>IF(INPUT!A15="","",IF(F15&gt;CONFIG!$B$5,"OVERLOADED",IF(F15&gt;=CONFIG!$B$4,"OPTIMAL",IF(F15&gt;=0.5,"UNDERUTILIZED","IDLE"))))</f>
        <v/>
      </c>
    </row>
    <row r="16">
      <c r="A16" s="27">
        <f>INPUT!A16</f>
        <v/>
      </c>
      <c r="B16" s="28">
        <f>INPUT!B16*INPUT!C16</f>
        <v/>
      </c>
      <c r="C16" s="28">
        <f>B16*(1-CONFIG!$B$6)-INPUT!E16</f>
        <v/>
      </c>
      <c r="D16" s="28">
        <f>SUMPRODUCT((INPUT!C24:C41=INPUT!D16)*(INPUT!F24:F41="Active")*INPUT!B24:B41)</f>
        <v/>
      </c>
      <c r="E16" s="29">
        <f>C16-D16</f>
        <v/>
      </c>
      <c r="F16" s="30">
        <f>IFERROR(D16/C16,0)</f>
        <v/>
      </c>
      <c r="G16" s="29">
        <f>IFERROR(MAX(0,ROUNDUP(-E16/(INPUT!C16*(1-CONFIG!$B$6)),0)),0)</f>
        <v/>
      </c>
      <c r="H16" s="31">
        <f>IF(INPUT!A16="","",IF(G16&gt;=3,"URGENT",IF(G16&gt;=1,"NEEDED","OK")))</f>
        <v/>
      </c>
      <c r="I16" s="31">
        <f>IF(INPUT!A16="","",IF(F16&gt;CONFIG!$B$5,"OVERLOADED",IF(F16&gt;=CONFIG!$B$4,"OPTIMAL",IF(F16&gt;=0.5,"UNDERUTILIZED","IDLE"))))</f>
        <v/>
      </c>
    </row>
    <row r="17">
      <c r="A17" s="27">
        <f>INPUT!A17</f>
        <v/>
      </c>
      <c r="B17" s="28">
        <f>INPUT!B17*INPUT!C17</f>
        <v/>
      </c>
      <c r="C17" s="28">
        <f>B17*(1-CONFIG!$B$6)-INPUT!E17</f>
        <v/>
      </c>
      <c r="D17" s="28">
        <f>SUMPRODUCT((INPUT!C24:C41=INPUT!D17)*(INPUT!F24:F41="Active")*INPUT!B24:B41)</f>
        <v/>
      </c>
      <c r="E17" s="29">
        <f>C17-D17</f>
        <v/>
      </c>
      <c r="F17" s="30">
        <f>IFERROR(D17/C17,0)</f>
        <v/>
      </c>
      <c r="G17" s="29">
        <f>IFERROR(MAX(0,ROUNDUP(-E17/(INPUT!C17*(1-CONFIG!$B$6)),0)),0)</f>
        <v/>
      </c>
      <c r="H17" s="31">
        <f>IF(INPUT!A17="","",IF(G17&gt;=3,"URGENT",IF(G17&gt;=1,"NEEDED","OK")))</f>
        <v/>
      </c>
      <c r="I17" s="31">
        <f>IF(INPUT!A17="","",IF(F17&gt;CONFIG!$B$5,"OVERLOADED",IF(F17&gt;=CONFIG!$B$4,"OPTIMAL",IF(F17&gt;=0.5,"UNDERUTILIZED","IDLE"))))</f>
        <v/>
      </c>
    </row>
    <row r="18">
      <c r="A18" s="27">
        <f>INPUT!A18</f>
        <v/>
      </c>
      <c r="B18" s="28">
        <f>INPUT!B18*INPUT!C18</f>
        <v/>
      </c>
      <c r="C18" s="28">
        <f>B18*(1-CONFIG!$B$6)-INPUT!E18</f>
        <v/>
      </c>
      <c r="D18" s="28">
        <f>SUMPRODUCT((INPUT!C24:C41=INPUT!D18)*(INPUT!F24:F41="Active")*INPUT!B24:B41)</f>
        <v/>
      </c>
      <c r="E18" s="29">
        <f>C18-D18</f>
        <v/>
      </c>
      <c r="F18" s="30">
        <f>IFERROR(D18/C18,0)</f>
        <v/>
      </c>
      <c r="G18" s="29">
        <f>IFERROR(MAX(0,ROUNDUP(-E18/(INPUT!C18*(1-CONFIG!$B$6)),0)),0)</f>
        <v/>
      </c>
      <c r="H18" s="31">
        <f>IF(INPUT!A18="","",IF(G18&gt;=3,"URGENT",IF(G18&gt;=1,"NEEDED","OK")))</f>
        <v/>
      </c>
      <c r="I18" s="31">
        <f>IF(INPUT!A18="","",IF(F18&gt;CONFIG!$B$5,"OVERLOADED",IF(F18&gt;=CONFIG!$B$4,"OPTIMAL",IF(F18&gt;=0.5,"UNDERUTILIZED","IDLE"))))</f>
        <v/>
      </c>
    </row>
    <row r="19">
      <c r="A19" s="27">
        <f>INPUT!A19</f>
        <v/>
      </c>
      <c r="B19" s="28">
        <f>INPUT!B19*INPUT!C19</f>
        <v/>
      </c>
      <c r="C19" s="28">
        <f>B19*(1-CONFIG!$B$6)-INPUT!E19</f>
        <v/>
      </c>
      <c r="D19" s="28">
        <f>SUMPRODUCT((INPUT!C24:C41=INPUT!D19)*(INPUT!F24:F41="Active")*INPUT!B24:B41)</f>
        <v/>
      </c>
      <c r="E19" s="29">
        <f>C19-D19</f>
        <v/>
      </c>
      <c r="F19" s="30">
        <f>IFERROR(D19/C19,0)</f>
        <v/>
      </c>
      <c r="G19" s="29">
        <f>IFERROR(MAX(0,ROUNDUP(-E19/(INPUT!C19*(1-CONFIG!$B$6)),0)),0)</f>
        <v/>
      </c>
      <c r="H19" s="31">
        <f>IF(INPUT!A19="","",IF(G19&gt;=3,"URGENT",IF(G19&gt;=1,"NEEDED","OK")))</f>
        <v/>
      </c>
      <c r="I19" s="31">
        <f>IF(INPUT!A19="","",IF(F19&gt;CONFIG!$B$5,"OVERLOADED",IF(F19&gt;=CONFIG!$B$4,"OPTIMAL",IF(F19&gt;=0.5,"UNDERUTILIZED","IDLE"))))</f>
        <v/>
      </c>
    </row>
    <row r="21" ht="28" customHeight="1">
      <c r="A21" s="25" t="inlineStr">
        <is>
          <t xml:space="preserve">  ORGANIZATION SUMMARY</t>
        </is>
      </c>
      <c r="B21" s="26" t="n"/>
      <c r="C21" s="26" t="n"/>
      <c r="D21" s="26" t="n"/>
      <c r="E21" s="26" t="n"/>
      <c r="F21" s="26" t="n"/>
      <c r="G21" s="26" t="n"/>
      <c r="H21" s="26" t="n"/>
      <c r="I21" s="26" t="n"/>
    </row>
    <row r="23" ht="28" customHeight="1">
      <c r="A23" s="27" t="inlineStr">
        <is>
          <t>Total Teams</t>
        </is>
      </c>
      <c r="B23" s="29">
        <f>COUNTA(A5:A19)</f>
        <v/>
      </c>
    </row>
    <row r="24" ht="28" customHeight="1">
      <c r="A24" s="27" t="inlineStr">
        <is>
          <t>Total FTEs</t>
        </is>
      </c>
      <c r="B24" s="29">
        <f>SUMPRODUCT((INPUT!A5:A19&lt;&gt;"")*INPUT!B5:B19)</f>
        <v/>
      </c>
    </row>
    <row r="25" ht="28" customHeight="1">
      <c r="A25" s="27" t="inlineStr">
        <is>
          <t>Total Gross Capacity</t>
        </is>
      </c>
      <c r="B25" s="32">
        <f>SUM(B5:B19)</f>
        <v/>
      </c>
    </row>
    <row r="26" ht="28" customHeight="1">
      <c r="A26" s="27" t="inlineStr">
        <is>
          <t>Total Net Capacity</t>
        </is>
      </c>
      <c r="B26" s="32">
        <f>SUM(C5:C19)</f>
        <v/>
      </c>
    </row>
    <row r="27" ht="28" customHeight="1">
      <c r="A27" s="27" t="inlineStr">
        <is>
          <t>Total Demand</t>
        </is>
      </c>
      <c r="B27" s="32">
        <f>SUM(D5:D19)</f>
        <v/>
      </c>
    </row>
    <row r="28" ht="28" customHeight="1">
      <c r="A28" s="27" t="inlineStr">
        <is>
          <t>Overall Utilization</t>
        </is>
      </c>
      <c r="B28" s="30">
        <f>IFERROR(SUM(D5:D19)/SUM(C5:C19),0)</f>
        <v/>
      </c>
    </row>
    <row r="29" ht="28" customHeight="1">
      <c r="A29" s="27" t="inlineStr">
        <is>
          <t>Total FTEs to Hire</t>
        </is>
      </c>
      <c r="B29" s="29">
        <f>SUM(G5:G19)</f>
        <v/>
      </c>
    </row>
    <row r="30" ht="28" customHeight="1">
      <c r="A30" s="27" t="inlineStr">
        <is>
          <t>Open Positions Already</t>
        </is>
      </c>
      <c r="B30" s="29">
        <f>SUMPRODUCT((INPUT!A5:A19&lt;&gt;"")*INPUT!F5:F19)</f>
        <v/>
      </c>
    </row>
    <row r="31" ht="28" customHeight="1">
      <c r="A31" s="27" t="inlineStr">
        <is>
          <t>Additional Hires Needed</t>
        </is>
      </c>
      <c r="B31" s="29">
        <f>MAX(0,B29-B30)</f>
        <v/>
      </c>
    </row>
    <row r="32" ht="28" customHeight="1">
      <c r="A32" s="27" t="inlineStr">
        <is>
          <t>Monthly Hiring Cost</t>
        </is>
      </c>
      <c r="B32" s="33">
        <f>B29*CONFIG!$B$8</f>
        <v/>
      </c>
    </row>
    <row r="33" ht="28" customHeight="1">
      <c r="A33" s="27" t="inlineStr">
        <is>
          <t>Contractor Cost (if used)</t>
        </is>
      </c>
      <c r="B33" s="33">
        <f>B29*CONFIG!$B$8*(1+CONFIG!$B$9)</f>
        <v/>
      </c>
    </row>
    <row r="34" ht="28" customHeight="1">
      <c r="A34" s="27" t="inlineStr">
        <is>
          <t>Active Projects</t>
        </is>
      </c>
      <c r="B34" s="29">
        <f>COUNTIF(INPUT!F24:F41,"Active")</f>
        <v/>
      </c>
    </row>
    <row r="35" ht="28" customHeight="1">
      <c r="A35" s="27" t="inlineStr">
        <is>
          <t>Planned Projects</t>
        </is>
      </c>
      <c r="B35" s="29">
        <f>COUNTIF(INPUT!F24:F41,"Planned")</f>
        <v/>
      </c>
    </row>
    <row r="36" ht="28" customHeight="1">
      <c r="A36" s="27" t="inlineStr">
        <is>
          <t>Overloaded Teams</t>
        </is>
      </c>
      <c r="B36" s="29">
        <f>COUNTIF(I5:I19,"OVERLOADED")</f>
        <v/>
      </c>
    </row>
    <row r="37" ht="28" customHeight="1">
      <c r="A37" s="27" t="inlineStr">
        <is>
          <t>Capacity Health</t>
        </is>
      </c>
      <c r="B37" s="31">
        <f>IF(B28&lt;=CONFIG!$B$4,"UNDER-CAPACITY",IF(B28&lt;=CONFIG!$B$5,"BALANCED","OVER-CAPACITY"))</f>
        <v/>
      </c>
    </row>
  </sheetData>
  <mergeCells count="3">
    <mergeCell ref="A1:I1"/>
    <mergeCell ref="A21:I21"/>
    <mergeCell ref="A3:I3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tabColor rgb="000891B2"/>
    <outlinePr summaryBelow="1" summaryRight="1"/>
    <pageSetUpPr/>
  </sheetPr>
  <dimension ref="A1:E41"/>
  <sheetViews>
    <sheetView showGridLines="0" zoomScale="110" workbookViewId="0">
      <selection activeCell="A1" sqref="A1"/>
    </sheetView>
  </sheetViews>
  <sheetFormatPr baseColWidth="8" defaultRowHeight="15"/>
  <cols>
    <col width="30" customWidth="1" min="1" max="1"/>
    <col width="20" customWidth="1" min="2" max="2"/>
    <col width="4" customWidth="1" min="3" max="3"/>
    <col width="30" customWidth="1" min="4" max="4"/>
    <col width="20" customWidth="1" min="5" max="5"/>
    <col width="16" customWidth="1" min="6" max="6"/>
    <col width="16" customWidth="1" min="7" max="7"/>
    <col width="16" customWidth="1" min="8" max="8"/>
  </cols>
  <sheetData>
    <row r="1" ht="44" customHeight="1">
      <c r="A1" s="34" t="inlineStr">
        <is>
          <t>WORKFORCE CAPACITY — RESULTS</t>
        </is>
      </c>
      <c r="B1" s="2" t="n"/>
      <c r="C1" s="2" t="n"/>
      <c r="D1" s="2" t="n"/>
      <c r="E1" s="2" t="n"/>
    </row>
    <row r="2" ht="24" customHeight="1">
      <c r="A2" s="3" t="inlineStr">
        <is>
          <t>Auto-calculated from your inputs</t>
        </is>
      </c>
      <c r="B2" s="4" t="n"/>
      <c r="C2" s="4" t="n"/>
      <c r="D2" s="4" t="n"/>
      <c r="E2" s="4" t="n"/>
    </row>
    <row r="4" ht="28" customHeight="1">
      <c r="A4" s="16" t="inlineStr">
        <is>
          <t xml:space="preserve">  ORGANIZATION OVERVIEW</t>
        </is>
      </c>
      <c r="B4" s="17" t="n"/>
      <c r="C4" s="17" t="n"/>
      <c r="D4" s="17" t="n"/>
      <c r="E4" s="17" t="n"/>
    </row>
    <row r="5" ht="32" customHeight="1">
      <c r="A5" s="35" t="inlineStr">
        <is>
          <t>Total FTEs</t>
        </is>
      </c>
      <c r="B5" s="36">
        <f>LOGIC!B24</f>
        <v/>
      </c>
    </row>
    <row r="6" ht="32" customHeight="1">
      <c r="A6" s="35" t="inlineStr">
        <is>
          <t>Total Net Capacity</t>
        </is>
      </c>
      <c r="B6" s="37">
        <f>LOGIC!B26</f>
        <v/>
      </c>
    </row>
    <row r="7" ht="32" customHeight="1">
      <c r="A7" s="35" t="inlineStr">
        <is>
          <t>Total Demand</t>
        </is>
      </c>
      <c r="B7" s="37">
        <f>LOGIC!B27</f>
        <v/>
      </c>
    </row>
    <row r="8" ht="32" customHeight="1">
      <c r="A8" s="35" t="inlineStr">
        <is>
          <t>Overall Utilization</t>
        </is>
      </c>
      <c r="B8" s="38">
        <f>LOGIC!B28</f>
        <v/>
      </c>
    </row>
    <row r="9" ht="32" customHeight="1">
      <c r="A9" s="35" t="inlineStr">
        <is>
          <t>Capacity Health</t>
        </is>
      </c>
      <c r="B9" s="39">
        <f>LOGIC!B37</f>
        <v/>
      </c>
    </row>
    <row r="11" ht="28" customHeight="1">
      <c r="A11" s="40" t="inlineStr">
        <is>
          <t xml:space="preserve">  HIRING REQUIREMENTS</t>
        </is>
      </c>
      <c r="B11" s="41" t="n"/>
      <c r="C11" s="41" t="n"/>
      <c r="D11" s="41" t="n"/>
      <c r="E11" s="41" t="n"/>
    </row>
    <row r="12" ht="32" customHeight="1">
      <c r="A12" s="35" t="inlineStr">
        <is>
          <t>FTEs to Hire</t>
        </is>
      </c>
      <c r="B12" s="36">
        <f>LOGIC!B29</f>
        <v/>
      </c>
    </row>
    <row r="13" ht="32" customHeight="1">
      <c r="A13" s="35" t="inlineStr">
        <is>
          <t>Open Positions Already</t>
        </is>
      </c>
      <c r="B13" s="36">
        <f>LOGIC!B30</f>
        <v/>
      </c>
    </row>
    <row r="14" ht="32" customHeight="1">
      <c r="A14" s="35" t="inlineStr">
        <is>
          <t>Additional Hires Needed</t>
        </is>
      </c>
      <c r="B14" s="36">
        <f>LOGIC!B31</f>
        <v/>
      </c>
    </row>
    <row r="15" ht="32" customHeight="1">
      <c r="A15" s="35" t="inlineStr">
        <is>
          <t>Monthly Hiring Cost</t>
        </is>
      </c>
      <c r="B15" s="42">
        <f>LOGIC!B32</f>
        <v/>
      </c>
    </row>
    <row r="16" ht="32" customHeight="1">
      <c r="A16" s="35" t="inlineStr">
        <is>
          <t>Contractor Alternative Cost</t>
        </is>
      </c>
      <c r="B16" s="42">
        <f>LOGIC!B33</f>
        <v/>
      </c>
    </row>
    <row r="17" ht="32" customHeight="1">
      <c r="A17" s="35" t="inlineStr">
        <is>
          <t>Overloaded Teams</t>
        </is>
      </c>
      <c r="B17" s="36">
        <f>LOGIC!B36</f>
        <v/>
      </c>
    </row>
    <row r="19" ht="28" customHeight="1">
      <c r="A19" s="43" t="inlineStr">
        <is>
          <t xml:space="preserve">  PROJECT STATUS</t>
        </is>
      </c>
      <c r="B19" s="44" t="n"/>
      <c r="C19" s="44" t="n"/>
      <c r="D19" s="44" t="n"/>
      <c r="E19" s="44" t="n"/>
    </row>
    <row r="20" ht="32" customHeight="1">
      <c r="A20" s="35" t="inlineStr">
        <is>
          <t>Active Projects</t>
        </is>
      </c>
      <c r="B20" s="36">
        <f>LOGIC!B34</f>
        <v/>
      </c>
    </row>
    <row r="21" ht="32" customHeight="1">
      <c r="A21" s="35" t="inlineStr">
        <is>
          <t>Planned Projects</t>
        </is>
      </c>
      <c r="B21" s="36">
        <f>LOGIC!B35</f>
        <v/>
      </c>
    </row>
    <row r="23" ht="28" customHeight="1">
      <c r="A23" s="25" t="inlineStr">
        <is>
          <t xml:space="preserve">  TEAM BREAKDOWN</t>
        </is>
      </c>
      <c r="B23" s="26" t="n"/>
      <c r="C23" s="26" t="n"/>
      <c r="D23" s="26" t="n"/>
      <c r="E23" s="26" t="n"/>
    </row>
    <row r="24" ht="32" customHeight="1">
      <c r="A24" s="18" t="inlineStr">
        <is>
          <t>Team</t>
        </is>
      </c>
      <c r="B24" s="18" t="inlineStr">
        <is>
          <t>Utilization</t>
        </is>
      </c>
      <c r="C24" s="18" t="inlineStr">
        <is>
          <t>Surplus/Deficit</t>
        </is>
      </c>
      <c r="D24" s="18" t="inlineStr">
        <is>
          <t>Hires Needed</t>
        </is>
      </c>
      <c r="E24" s="18" t="inlineStr">
        <is>
          <t>Status</t>
        </is>
      </c>
    </row>
    <row r="25">
      <c r="A25" s="35">
        <f>LOGIC!A5</f>
        <v/>
      </c>
      <c r="B25" s="45">
        <f>LOGIC!F5</f>
        <v/>
      </c>
      <c r="C25" s="46">
        <f>LOGIC!E5</f>
        <v/>
      </c>
      <c r="D25" s="47">
        <f>LOGIC!G5</f>
        <v/>
      </c>
      <c r="E25" s="48">
        <f>LOGIC!I5</f>
        <v/>
      </c>
    </row>
    <row r="26">
      <c r="A26" s="35">
        <f>LOGIC!A6</f>
        <v/>
      </c>
      <c r="B26" s="45">
        <f>LOGIC!F6</f>
        <v/>
      </c>
      <c r="C26" s="46">
        <f>LOGIC!E6</f>
        <v/>
      </c>
      <c r="D26" s="47">
        <f>LOGIC!G6</f>
        <v/>
      </c>
      <c r="E26" s="48">
        <f>LOGIC!I6</f>
        <v/>
      </c>
    </row>
    <row r="27">
      <c r="A27" s="35">
        <f>LOGIC!A7</f>
        <v/>
      </c>
      <c r="B27" s="45">
        <f>LOGIC!F7</f>
        <v/>
      </c>
      <c r="C27" s="46">
        <f>LOGIC!E7</f>
        <v/>
      </c>
      <c r="D27" s="47">
        <f>LOGIC!G7</f>
        <v/>
      </c>
      <c r="E27" s="48">
        <f>LOGIC!I7</f>
        <v/>
      </c>
    </row>
    <row r="28">
      <c r="A28" s="35">
        <f>LOGIC!A8</f>
        <v/>
      </c>
      <c r="B28" s="45">
        <f>LOGIC!F8</f>
        <v/>
      </c>
      <c r="C28" s="46">
        <f>LOGIC!E8</f>
        <v/>
      </c>
      <c r="D28" s="47">
        <f>LOGIC!G8</f>
        <v/>
      </c>
      <c r="E28" s="48">
        <f>LOGIC!I8</f>
        <v/>
      </c>
    </row>
    <row r="29">
      <c r="A29" s="35">
        <f>LOGIC!A9</f>
        <v/>
      </c>
      <c r="B29" s="45">
        <f>LOGIC!F9</f>
        <v/>
      </c>
      <c r="C29" s="46">
        <f>LOGIC!E9</f>
        <v/>
      </c>
      <c r="D29" s="47">
        <f>LOGIC!G9</f>
        <v/>
      </c>
      <c r="E29" s="48">
        <f>LOGIC!I9</f>
        <v/>
      </c>
    </row>
    <row r="30">
      <c r="A30" s="35">
        <f>LOGIC!A10</f>
        <v/>
      </c>
      <c r="B30" s="45">
        <f>LOGIC!F10</f>
        <v/>
      </c>
      <c r="C30" s="46">
        <f>LOGIC!E10</f>
        <v/>
      </c>
      <c r="D30" s="47">
        <f>LOGIC!G10</f>
        <v/>
      </c>
      <c r="E30" s="48">
        <f>LOGIC!I10</f>
        <v/>
      </c>
    </row>
    <row r="31">
      <c r="A31" s="35">
        <f>LOGIC!A11</f>
        <v/>
      </c>
      <c r="B31" s="45">
        <f>LOGIC!F11</f>
        <v/>
      </c>
      <c r="C31" s="46">
        <f>LOGIC!E11</f>
        <v/>
      </c>
      <c r="D31" s="47">
        <f>LOGIC!G11</f>
        <v/>
      </c>
      <c r="E31" s="48">
        <f>LOGIC!I11</f>
        <v/>
      </c>
    </row>
    <row r="32">
      <c r="A32" s="35">
        <f>LOGIC!A12</f>
        <v/>
      </c>
      <c r="B32" s="45">
        <f>LOGIC!F12</f>
        <v/>
      </c>
      <c r="C32" s="46">
        <f>LOGIC!E12</f>
        <v/>
      </c>
      <c r="D32" s="47">
        <f>LOGIC!G12</f>
        <v/>
      </c>
      <c r="E32" s="48">
        <f>LOGIC!I12</f>
        <v/>
      </c>
    </row>
    <row r="33">
      <c r="A33" s="35">
        <f>LOGIC!A13</f>
        <v/>
      </c>
      <c r="B33" s="45">
        <f>LOGIC!F13</f>
        <v/>
      </c>
      <c r="C33" s="46">
        <f>LOGIC!E13</f>
        <v/>
      </c>
      <c r="D33" s="47">
        <f>LOGIC!G13</f>
        <v/>
      </c>
      <c r="E33" s="48">
        <f>LOGIC!I13</f>
        <v/>
      </c>
    </row>
    <row r="34">
      <c r="A34" s="35">
        <f>LOGIC!A14</f>
        <v/>
      </c>
      <c r="B34" s="45">
        <f>LOGIC!F14</f>
        <v/>
      </c>
      <c r="C34" s="46">
        <f>LOGIC!E14</f>
        <v/>
      </c>
      <c r="D34" s="47">
        <f>LOGIC!G14</f>
        <v/>
      </c>
      <c r="E34" s="48">
        <f>LOGIC!I14</f>
        <v/>
      </c>
    </row>
    <row r="35">
      <c r="A35" s="35">
        <f>LOGIC!A15</f>
        <v/>
      </c>
      <c r="B35" s="45">
        <f>LOGIC!F15</f>
        <v/>
      </c>
      <c r="C35" s="46">
        <f>LOGIC!E15</f>
        <v/>
      </c>
      <c r="D35" s="47">
        <f>LOGIC!G15</f>
        <v/>
      </c>
      <c r="E35" s="48">
        <f>LOGIC!I15</f>
        <v/>
      </c>
    </row>
    <row r="36">
      <c r="A36" s="35">
        <f>LOGIC!A16</f>
        <v/>
      </c>
      <c r="B36" s="45">
        <f>LOGIC!F16</f>
        <v/>
      </c>
      <c r="C36" s="46">
        <f>LOGIC!E16</f>
        <v/>
      </c>
      <c r="D36" s="47">
        <f>LOGIC!G16</f>
        <v/>
      </c>
      <c r="E36" s="48">
        <f>LOGIC!I16</f>
        <v/>
      </c>
    </row>
    <row r="37">
      <c r="A37" s="35">
        <f>LOGIC!A17</f>
        <v/>
      </c>
      <c r="B37" s="45">
        <f>LOGIC!F17</f>
        <v/>
      </c>
      <c r="C37" s="46">
        <f>LOGIC!E17</f>
        <v/>
      </c>
      <c r="D37" s="47">
        <f>LOGIC!G17</f>
        <v/>
      </c>
      <c r="E37" s="48">
        <f>LOGIC!I17</f>
        <v/>
      </c>
    </row>
    <row r="38">
      <c r="A38" s="35">
        <f>LOGIC!A18</f>
        <v/>
      </c>
      <c r="B38" s="45">
        <f>LOGIC!F18</f>
        <v/>
      </c>
      <c r="C38" s="46">
        <f>LOGIC!E18</f>
        <v/>
      </c>
      <c r="D38" s="47">
        <f>LOGIC!G18</f>
        <v/>
      </c>
      <c r="E38" s="48">
        <f>LOGIC!I18</f>
        <v/>
      </c>
    </row>
    <row r="39">
      <c r="A39" s="35">
        <f>LOGIC!A19</f>
        <v/>
      </c>
      <c r="B39" s="45">
        <f>LOGIC!F19</f>
        <v/>
      </c>
      <c r="C39" s="46">
        <f>LOGIC!E19</f>
        <v/>
      </c>
      <c r="D39" s="47">
        <f>LOGIC!G19</f>
        <v/>
      </c>
      <c r="E39" s="48">
        <f>LOGIC!I19</f>
        <v/>
      </c>
    </row>
    <row r="41" ht="24" customHeight="1">
      <c r="A41" s="49" t="inlineStr">
        <is>
          <t>RangeLead.com  |  Premium B2B Lead Data  |  Free Download — rangelead.com/free-tools</t>
        </is>
      </c>
    </row>
  </sheetData>
  <mergeCells count="7">
    <mergeCell ref="A4:E4"/>
    <mergeCell ref="A2:E2"/>
    <mergeCell ref="A41:E41"/>
    <mergeCell ref="A19:E19"/>
    <mergeCell ref="A11:E11"/>
    <mergeCell ref="A1:E1"/>
    <mergeCell ref="A23:E23"/>
  </mergeCells>
  <conditionalFormatting sqref="B8">
    <cfRule type="cellIs" priority="1" operator="greaterThanOrEqual" dxfId="0">
      <formula>0.8</formula>
    </cfRule>
    <cfRule type="cellIs" priority="2" operator="between" dxfId="1">
      <formula>0.5</formula>
      <formula>0.799</formula>
    </cfRule>
    <cfRule type="cellIs" priority="3" operator="lessThan" dxfId="2">
      <formula>0.5</formula>
    </cfRule>
  </conditionalFormatting>
  <conditionalFormatting sqref="B9">
    <cfRule type="cellIs" priority="4" operator="equal" dxfId="0">
      <formula>"BALANCED"</formula>
    </cfRule>
    <cfRule type="cellIs" priority="5" operator="equal" dxfId="1">
      <formula>"UNDER-CAPACITY"</formula>
    </cfRule>
    <cfRule type="cellIs" priority="6" operator="equal" dxfId="2">
      <formula>"OVER-CAPACITY"</formula>
    </cfRule>
  </conditionalFormatting>
  <conditionalFormatting sqref="B25:B39">
    <cfRule type="cellIs" priority="7" operator="greaterThanOrEqual" dxfId="0">
      <formula>0.8</formula>
    </cfRule>
    <cfRule type="cellIs" priority="8" operator="between" dxfId="1">
      <formula>0.5</formula>
      <formula>0.799</formula>
    </cfRule>
    <cfRule type="cellIs" priority="9" operator="lessThan" dxfId="2">
      <formula>0.5</formula>
    </cfRule>
  </conditionalFormatting>
  <conditionalFormatting sqref="C25:C39">
    <cfRule type="cellIs" priority="10" operator="greaterThan" dxfId="0">
      <formula>0</formula>
    </cfRule>
    <cfRule type="cellIs" priority="11" operator="lessThan" dxfId="2">
      <formula>0</formula>
    </cfRule>
  </conditionalFormatting>
  <conditionalFormatting sqref="E25:E39">
    <cfRule type="cellIs" priority="12" operator="equal" dxfId="0">
      <formula>"OPTIMAL"</formula>
    </cfRule>
    <cfRule type="cellIs" priority="13" operator="equal" dxfId="1">
      <formula>"UNDERUTILIZED"</formula>
    </cfRule>
    <cfRule type="cellIs" priority="14" operator="equal" dxfId="2">
      <formula>"OVERLOADED"</formula>
    </cfRule>
    <cfRule type="cellIs" priority="15" operator="equal" dxfId="3">
      <formula>"IDLE"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2026-02-10T15:45:40Z</dcterms:created>
  <dcterms:modified xmlns:dcterms="http://purl.org/dc/terms/" xmlns:xsi="http://www.w3.org/2001/XMLSchema-instance" xsi:type="dcterms:W3CDTF">2026-02-10T15:45:40Z</dcterms:modified>
</cp:coreProperties>
</file>