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&quot;$&quot;#,##0"/>
    <numFmt numFmtId="166" formatCode="0.0%"/>
    <numFmt numFmtId="167" formatCode="0.0"/>
    <numFmt numFmtId="168" formatCode="0.0&quot; months&quot;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2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165" fontId="7" fillId="9" borderId="1" applyAlignment="1" pivotButton="0" quotePrefix="0" xfId="0">
      <alignment horizontal="center" vertical="center"/>
    </xf>
    <xf numFmtId="3" fontId="7" fillId="9" borderId="1" applyAlignment="1" pivotButton="0" quotePrefix="0" xfId="0">
      <alignment horizontal="center" vertical="center"/>
    </xf>
    <xf numFmtId="9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165" fontId="7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6" fontId="12" fillId="12" borderId="1" applyAlignment="1" pivotButton="0" quotePrefix="0" xfId="0">
      <alignment horizontal="center" vertical="center"/>
    </xf>
    <xf numFmtId="168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HR - TRAINING ROI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the return on investment for employee training programs. Compare training costs against productivity gains, error reduction, and overall net benefit to justify training budgets.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Training program name and description</t>
        </is>
      </c>
    </row>
    <row r="9" ht="22" customHeight="1">
      <c r="A9" s="6" t="inlineStr">
        <is>
          <t xml:space="preserve">  • Total training cost (materials, instructor, venue, etc.)</t>
        </is>
      </c>
    </row>
    <row r="10" ht="22" customHeight="1">
      <c r="A10" s="6" t="inlineStr">
        <is>
          <t xml:space="preserve">  • Number of participants</t>
        </is>
      </c>
    </row>
    <row r="11" ht="22" customHeight="1">
      <c r="A11" s="6" t="inlineStr">
        <is>
          <t xml:space="preserve">  • Employee hourly cost (loaded rate)</t>
        </is>
      </c>
    </row>
    <row r="12" ht="22" customHeight="1">
      <c r="A12" s="6" t="inlineStr">
        <is>
          <t xml:space="preserve">  • Training hours per participant</t>
        </is>
      </c>
    </row>
    <row r="13" ht="22" customHeight="1">
      <c r="A13" s="6" t="inlineStr">
        <is>
          <t xml:space="preserve">  • Productivity before training (%)</t>
        </is>
      </c>
    </row>
    <row r="14" ht="22" customHeight="1">
      <c r="A14" s="6" t="inlineStr">
        <is>
          <t xml:space="preserve">  • Productivity after training (%)</t>
        </is>
      </c>
    </row>
    <row r="15" ht="22" customHeight="1">
      <c r="A15" s="6" t="inlineStr">
        <is>
          <t xml:space="preserve">  • Error rate before training (%)</t>
        </is>
      </c>
    </row>
    <row r="16" ht="22" customHeight="1">
      <c r="A16" s="6" t="inlineStr">
        <is>
          <t xml:space="preserve">  • Error rate after training (%)</t>
        </is>
      </c>
    </row>
    <row r="17" ht="22" customHeight="1">
      <c r="A17" s="6" t="inlineStr">
        <is>
          <t xml:space="preserve">  • Cost per error ($)</t>
        </is>
      </c>
    </row>
    <row r="18" ht="22" customHeight="1">
      <c r="A18" s="6" t="inlineStr">
        <is>
          <t xml:space="preserve">  • Measurement period (months)</t>
        </is>
      </c>
    </row>
    <row r="20">
      <c r="A20" s="5" t="inlineStr">
        <is>
          <t>OUTPUTS (OUTPUT sheet)</t>
        </is>
      </c>
    </row>
    <row r="21" ht="22" customHeight="1">
      <c r="A21" s="6" t="inlineStr">
        <is>
          <t xml:space="preserve">  • Total Training Investment</t>
        </is>
      </c>
    </row>
    <row r="22" ht="22" customHeight="1">
      <c r="A22" s="6" t="inlineStr">
        <is>
          <t xml:space="preserve">  • ROI Percentage</t>
        </is>
      </c>
    </row>
    <row r="23" ht="22" customHeight="1">
      <c r="A23" s="6" t="inlineStr">
        <is>
          <t xml:space="preserve">  • Payback Period (months)</t>
        </is>
      </c>
    </row>
    <row r="24" ht="22" customHeight="1">
      <c r="A24" s="6" t="inlineStr">
        <is>
          <t xml:space="preserve">  • Productivity Gain Value ($)</t>
        </is>
      </c>
    </row>
    <row r="25" ht="22" customHeight="1">
      <c r="A25" s="6" t="inlineStr">
        <is>
          <t xml:space="preserve">  • Error Reduction Savings ($)</t>
        </is>
      </c>
    </row>
    <row r="26" ht="22" customHeight="1">
      <c r="A26" s="6" t="inlineStr">
        <is>
          <t xml:space="preserve">  • Cost Per Participant</t>
        </is>
      </c>
    </row>
    <row r="27" ht="22" customHeight="1">
      <c r="A27" s="6" t="inlineStr">
        <is>
          <t xml:space="preserve">  • Net Benefit ($)</t>
        </is>
      </c>
    </row>
    <row r="28" ht="22" customHeight="1">
      <c r="A28" s="6" t="inlineStr">
        <is>
          <t xml:space="preserve">  • Per-program breakdown table</t>
        </is>
      </c>
    </row>
    <row r="30">
      <c r="A30" s="5" t="inlineStr">
        <is>
          <t>DO NOT EDIT</t>
        </is>
      </c>
    </row>
    <row r="31" ht="22" customHeight="1">
      <c r="A31" s="6" t="inlineStr">
        <is>
          <t xml:space="preserve">  • LOGIC sheet — contains all calculations</t>
        </is>
      </c>
    </row>
    <row r="32" ht="22" customHeight="1">
      <c r="A32" s="6" t="inlineStr">
        <is>
          <t xml:space="preserve">  • OUTPUT sheet — displays results from LOGIC</t>
        </is>
      </c>
    </row>
    <row r="33" ht="22" customHeight="1">
      <c r="A33" s="6" t="inlineStr">
        <is>
          <t xml:space="preserve">  • CONFIG sheet — contains constants and rates</t>
        </is>
      </c>
    </row>
    <row r="35">
      <c r="A35" s="5" t="inlineStr">
        <is>
          <t>HOW TO USE</t>
        </is>
      </c>
    </row>
    <row r="36" ht="22" customHeight="1">
      <c r="A36" s="6" t="inlineStr">
        <is>
          <t xml:space="preserve">  • Go to the INPUT sheet and fill in the yellow-highlighted cells</t>
        </is>
      </c>
    </row>
    <row r="37" ht="22" customHeight="1">
      <c r="A37" s="6" t="inlineStr">
        <is>
          <t xml:space="preserve">  • Results auto-calculate instantly on the OUTPUT sheet</t>
        </is>
      </c>
    </row>
    <row r="38" ht="22" customHeight="1">
      <c r="A38" s="6" t="inlineStr">
        <is>
          <t xml:space="preserve">  • Adjust CONFIG values only if you understand the assumptions</t>
        </is>
      </c>
    </row>
  </sheetData>
  <mergeCells count="28">
    <mergeCell ref="A24:B24"/>
    <mergeCell ref="A15:B15"/>
    <mergeCell ref="A11:B11"/>
    <mergeCell ref="A36:B36"/>
    <mergeCell ref="A1:B1"/>
    <mergeCell ref="A16:B16"/>
    <mergeCell ref="A25:B25"/>
    <mergeCell ref="A37:B37"/>
    <mergeCell ref="A18:B18"/>
    <mergeCell ref="A27:B27"/>
    <mergeCell ref="A12:B12"/>
    <mergeCell ref="A26:B26"/>
    <mergeCell ref="A21:B21"/>
    <mergeCell ref="A2:B2"/>
    <mergeCell ref="A33:B33"/>
    <mergeCell ref="A5:B5"/>
    <mergeCell ref="A32:B32"/>
    <mergeCell ref="A14:B14"/>
    <mergeCell ref="A23:B23"/>
    <mergeCell ref="A17:B17"/>
    <mergeCell ref="A8:B8"/>
    <mergeCell ref="A22:B22"/>
    <mergeCell ref="A38:B38"/>
    <mergeCell ref="A10:B10"/>
    <mergeCell ref="A28:B28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Working Hours Per Month</t>
        </is>
      </c>
      <c r="B3" s="10" t="n">
        <v>160</v>
      </c>
      <c r="C3" s="11" t="inlineStr">
        <is>
          <t>Standard monthly working hours</t>
        </is>
      </c>
    </row>
    <row r="4" ht="26" customHeight="1">
      <c r="A4" s="9" t="inlineStr">
        <is>
          <t>Benefit Realization Rate</t>
        </is>
      </c>
      <c r="B4" s="12" t="n">
        <v>0.75</v>
      </c>
      <c r="C4" s="11" t="inlineStr">
        <is>
          <t>% of theoretical gains actually realized</t>
        </is>
      </c>
    </row>
    <row r="5" ht="26" customHeight="1">
      <c r="A5" s="9" t="inlineStr">
        <is>
          <t>Opportunity Cost Multiplier</t>
        </is>
      </c>
      <c r="B5" s="13" t="n">
        <v>1.5</v>
      </c>
      <c r="C5" s="11" t="inlineStr">
        <is>
          <t>Lost productivity multiplier during training</t>
        </is>
      </c>
    </row>
    <row r="6" ht="26" customHeight="1">
      <c r="A6" s="9" t="inlineStr">
        <is>
          <t>Minimum Acceptable ROI</t>
        </is>
      </c>
      <c r="B6" s="12" t="n">
        <v>1</v>
      </c>
      <c r="C6" s="11" t="inlineStr">
        <is>
          <t>Threshold for GOOD/BAD ROI rating</t>
        </is>
      </c>
    </row>
    <row r="7" ht="26" customHeight="1">
      <c r="A7" s="9" t="inlineStr">
        <is>
          <t>Annual Salary Escalation</t>
        </is>
      </c>
      <c r="B7" s="12" t="n">
        <v>0.03</v>
      </c>
      <c r="C7" s="11" t="inlineStr">
        <is>
          <t>Year-over-year salary increase assumption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K23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1" ht="28" customHeight="1">
      <c r="A1" s="14" t="inlineStr">
        <is>
          <t xml:space="preserve">  TRAINING ROI INPUTS — Enter your data in yellow cells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</row>
    <row r="3" ht="28" customHeight="1">
      <c r="A3" s="16" t="inlineStr">
        <is>
          <t xml:space="preserve">  GENERAL PARAMETERS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7" t="n"/>
      <c r="K3" s="17" t="n"/>
    </row>
    <row r="4" ht="28" customHeight="1">
      <c r="A4" s="18" t="inlineStr">
        <is>
          <t>Measurement Period (months)</t>
        </is>
      </c>
      <c r="B4" s="19" t="n">
        <v>12</v>
      </c>
      <c r="C4" s="11" t="inlineStr">
        <is>
          <t>How long to measure benefits</t>
        </is>
      </c>
    </row>
    <row r="5" ht="28" customHeight="1">
      <c r="A5" s="18" t="inlineStr">
        <is>
          <t>Average Employee Hourly Cost ($)</t>
        </is>
      </c>
      <c r="B5" s="20" t="n">
        <v>45</v>
      </c>
      <c r="C5" s="11" t="inlineStr">
        <is>
          <t>Fully loaded hourly rate</t>
        </is>
      </c>
    </row>
    <row r="7" ht="28" customHeight="1">
      <c r="A7" s="16" t="inlineStr">
        <is>
          <t xml:space="preserve">  TRAINING PROGRAMS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7" t="n"/>
      <c r="K7" s="17" t="n"/>
    </row>
    <row r="8" ht="32" customHeight="1">
      <c r="A8" s="21" t="inlineStr">
        <is>
          <t>Program Name</t>
        </is>
      </c>
      <c r="B8" s="21" t="inlineStr">
        <is>
          <t>Training Cost ($)</t>
        </is>
      </c>
      <c r="C8" s="21" t="inlineStr">
        <is>
          <t>Participants</t>
        </is>
      </c>
      <c r="D8" s="21" t="inlineStr">
        <is>
          <t>Training Hours/Person</t>
        </is>
      </c>
      <c r="E8" s="21" t="inlineStr">
        <is>
          <t>Productivity Before (%)</t>
        </is>
      </c>
      <c r="F8" s="21" t="inlineStr">
        <is>
          <t>Productivity After (%)</t>
        </is>
      </c>
      <c r="G8" s="21" t="inlineStr">
        <is>
          <t>Error Rate Before (%)</t>
        </is>
      </c>
      <c r="H8" s="21" t="inlineStr">
        <is>
          <t>Error Rate After (%)</t>
        </is>
      </c>
      <c r="I8" s="21" t="inlineStr">
        <is>
          <t>Cost Per Error ($)</t>
        </is>
      </c>
      <c r="J8" s="21" t="inlineStr">
        <is>
          <t>Materials Cost ($)</t>
        </is>
      </c>
      <c r="K8" s="21" t="inlineStr">
        <is>
          <t>Venue Cost ($)</t>
        </is>
      </c>
    </row>
    <row r="9">
      <c r="A9" s="22" t="inlineStr">
        <is>
          <t>Leadership Development</t>
        </is>
      </c>
      <c r="B9" s="23" t="n">
        <v>15000</v>
      </c>
      <c r="C9" s="19" t="n">
        <v>20</v>
      </c>
      <c r="D9" s="19" t="n">
        <v>24</v>
      </c>
      <c r="E9" s="24" t="n">
        <v>0.72</v>
      </c>
      <c r="F9" s="24" t="n">
        <v>0.85</v>
      </c>
      <c r="G9" s="24" t="n">
        <v>0.08</v>
      </c>
      <c r="H9" s="24" t="n">
        <v>0.03</v>
      </c>
      <c r="I9" s="23" t="n">
        <v>500</v>
      </c>
      <c r="J9" s="23" t="n">
        <v>2000</v>
      </c>
      <c r="K9" s="23" t="n">
        <v>3000</v>
      </c>
    </row>
    <row r="10">
      <c r="A10" s="25" t="inlineStr">
        <is>
          <t>Excel Advanced Skills</t>
        </is>
      </c>
      <c r="B10" s="26" t="n">
        <v>5000</v>
      </c>
      <c r="C10" s="27" t="n">
        <v>35</v>
      </c>
      <c r="D10" s="27" t="n">
        <v>8</v>
      </c>
      <c r="E10" s="28" t="n">
        <v>0.65</v>
      </c>
      <c r="F10" s="28" t="n">
        <v>0.82</v>
      </c>
      <c r="G10" s="28" t="n">
        <v>0.12</v>
      </c>
      <c r="H10" s="28" t="n">
        <v>0.04</v>
      </c>
      <c r="I10" s="26" t="n">
        <v>200</v>
      </c>
      <c r="J10" s="26" t="n">
        <v>500</v>
      </c>
      <c r="K10" s="26" t="n">
        <v>0</v>
      </c>
    </row>
    <row r="11">
      <c r="A11" s="22" t="inlineStr">
        <is>
          <t>Safety Compliance</t>
        </is>
      </c>
      <c r="B11" s="23" t="n">
        <v>8000</v>
      </c>
      <c r="C11" s="19" t="n">
        <v>50</v>
      </c>
      <c r="D11" s="19" t="n">
        <v>16</v>
      </c>
      <c r="E11" s="24" t="n">
        <v>0.8</v>
      </c>
      <c r="F11" s="24" t="n">
        <v>0.92</v>
      </c>
      <c r="G11" s="24" t="n">
        <v>0.15</v>
      </c>
      <c r="H11" s="24" t="n">
        <v>0.05</v>
      </c>
      <c r="I11" s="23" t="n">
        <v>1500</v>
      </c>
      <c r="J11" s="23" t="n">
        <v>1500</v>
      </c>
      <c r="K11" s="23" t="n">
        <v>1000</v>
      </c>
    </row>
    <row r="12">
      <c r="A12" s="25" t="inlineStr">
        <is>
          <t>Customer Service Excellence</t>
        </is>
      </c>
      <c r="B12" s="26" t="n">
        <v>12000</v>
      </c>
      <c r="C12" s="27" t="n">
        <v>25</v>
      </c>
      <c r="D12" s="27" t="n">
        <v>12</v>
      </c>
      <c r="E12" s="28" t="n">
        <v>0.7</v>
      </c>
      <c r="F12" s="28" t="n">
        <v>0.88</v>
      </c>
      <c r="G12" s="28" t="n">
        <v>0.1</v>
      </c>
      <c r="H12" s="28" t="n">
        <v>0.04</v>
      </c>
      <c r="I12" s="26" t="n">
        <v>350</v>
      </c>
      <c r="J12" s="26" t="n">
        <v>1000</v>
      </c>
      <c r="K12" s="26" t="n">
        <v>2000</v>
      </c>
    </row>
    <row r="13">
      <c r="A13" s="22" t="inlineStr">
        <is>
          <t>Project Management</t>
        </is>
      </c>
      <c r="B13" s="23" t="n">
        <v>10000</v>
      </c>
      <c r="C13" s="19" t="n">
        <v>15</v>
      </c>
      <c r="D13" s="19" t="n">
        <v>20</v>
      </c>
      <c r="E13" s="24" t="n">
        <v>0.68</v>
      </c>
      <c r="F13" s="24" t="n">
        <v>0.84</v>
      </c>
      <c r="G13" s="24" t="n">
        <v>0.09</v>
      </c>
      <c r="H13" s="24" t="n">
        <v>0.03</v>
      </c>
      <c r="I13" s="23" t="n">
        <v>800</v>
      </c>
      <c r="J13" s="23" t="n">
        <v>1200</v>
      </c>
      <c r="K13" s="23" t="n">
        <v>1500</v>
      </c>
    </row>
    <row r="14">
      <c r="A14" s="25" t="n"/>
      <c r="B14" s="26" t="n"/>
      <c r="C14" s="27" t="n"/>
      <c r="D14" s="27" t="n"/>
      <c r="E14" s="28" t="n"/>
      <c r="F14" s="28" t="n"/>
      <c r="G14" s="28" t="n"/>
      <c r="H14" s="28" t="n"/>
      <c r="I14" s="26" t="n"/>
      <c r="J14" s="26" t="n"/>
      <c r="K14" s="26" t="n"/>
    </row>
    <row r="15">
      <c r="A15" s="22" t="n"/>
      <c r="B15" s="23" t="n"/>
      <c r="C15" s="19" t="n"/>
      <c r="D15" s="19" t="n"/>
      <c r="E15" s="24" t="n"/>
      <c r="F15" s="24" t="n"/>
      <c r="G15" s="24" t="n"/>
      <c r="H15" s="24" t="n"/>
      <c r="I15" s="23" t="n"/>
      <c r="J15" s="23" t="n"/>
      <c r="K15" s="23" t="n"/>
    </row>
    <row r="16">
      <c r="A16" s="25" t="n"/>
      <c r="B16" s="26" t="n"/>
      <c r="C16" s="27" t="n"/>
      <c r="D16" s="27" t="n"/>
      <c r="E16" s="28" t="n"/>
      <c r="F16" s="28" t="n"/>
      <c r="G16" s="28" t="n"/>
      <c r="H16" s="28" t="n"/>
      <c r="I16" s="26" t="n"/>
      <c r="J16" s="26" t="n"/>
      <c r="K16" s="26" t="n"/>
    </row>
    <row r="17">
      <c r="A17" s="22" t="n"/>
      <c r="B17" s="23" t="n"/>
      <c r="C17" s="19" t="n"/>
      <c r="D17" s="19" t="n"/>
      <c r="E17" s="24" t="n"/>
      <c r="F17" s="24" t="n"/>
      <c r="G17" s="24" t="n"/>
      <c r="H17" s="24" t="n"/>
      <c r="I17" s="23" t="n"/>
      <c r="J17" s="23" t="n"/>
      <c r="K17" s="23" t="n"/>
    </row>
    <row r="18">
      <c r="A18" s="25" t="n"/>
      <c r="B18" s="26" t="n"/>
      <c r="C18" s="27" t="n"/>
      <c r="D18" s="27" t="n"/>
      <c r="E18" s="28" t="n"/>
      <c r="F18" s="28" t="n"/>
      <c r="G18" s="28" t="n"/>
      <c r="H18" s="28" t="n"/>
      <c r="I18" s="26" t="n"/>
      <c r="J18" s="26" t="n"/>
      <c r="K18" s="26" t="n"/>
    </row>
    <row r="19">
      <c r="A19" s="22" t="n"/>
      <c r="B19" s="23" t="n"/>
      <c r="C19" s="19" t="n"/>
      <c r="D19" s="19" t="n"/>
      <c r="E19" s="24" t="n"/>
      <c r="F19" s="24" t="n"/>
      <c r="G19" s="24" t="n"/>
      <c r="H19" s="24" t="n"/>
      <c r="I19" s="23" t="n"/>
      <c r="J19" s="23" t="n"/>
      <c r="K19" s="23" t="n"/>
    </row>
    <row r="20">
      <c r="A20" s="25" t="n"/>
      <c r="B20" s="26" t="n"/>
      <c r="C20" s="27" t="n"/>
      <c r="D20" s="27" t="n"/>
      <c r="E20" s="28" t="n"/>
      <c r="F20" s="28" t="n"/>
      <c r="G20" s="28" t="n"/>
      <c r="H20" s="28" t="n"/>
      <c r="I20" s="26" t="n"/>
      <c r="J20" s="26" t="n"/>
      <c r="K20" s="26" t="n"/>
    </row>
    <row r="21">
      <c r="A21" s="22" t="n"/>
      <c r="B21" s="23" t="n"/>
      <c r="C21" s="19" t="n"/>
      <c r="D21" s="19" t="n"/>
      <c r="E21" s="24" t="n"/>
      <c r="F21" s="24" t="n"/>
      <c r="G21" s="24" t="n"/>
      <c r="H21" s="24" t="n"/>
      <c r="I21" s="23" t="n"/>
      <c r="J21" s="23" t="n"/>
      <c r="K21" s="23" t="n"/>
    </row>
    <row r="22">
      <c r="A22" s="25" t="n"/>
      <c r="B22" s="26" t="n"/>
      <c r="C22" s="27" t="n"/>
      <c r="D22" s="27" t="n"/>
      <c r="E22" s="28" t="n"/>
      <c r="F22" s="28" t="n"/>
      <c r="G22" s="28" t="n"/>
      <c r="H22" s="28" t="n"/>
      <c r="I22" s="26" t="n"/>
      <c r="J22" s="26" t="n"/>
      <c r="K22" s="26" t="n"/>
    </row>
    <row r="23">
      <c r="A23" s="22" t="n"/>
      <c r="B23" s="23" t="n"/>
      <c r="C23" s="19" t="n"/>
      <c r="D23" s="19" t="n"/>
      <c r="E23" s="24" t="n"/>
      <c r="F23" s="24" t="n"/>
      <c r="G23" s="24" t="n"/>
      <c r="H23" s="24" t="n"/>
      <c r="I23" s="23" t="n"/>
      <c r="J23" s="23" t="n"/>
      <c r="K23" s="23" t="n"/>
    </row>
  </sheetData>
  <mergeCells count="3">
    <mergeCell ref="A1:K1"/>
    <mergeCell ref="A7:K7"/>
    <mergeCell ref="A3:K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J3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28" customHeight="1">
      <c r="A1" s="29" t="inlineStr">
        <is>
          <t xml:space="preserve">  CALCULATIONS — All formulas, do NOT edit</t>
        </is>
      </c>
      <c r="B1" s="30" t="n"/>
      <c r="C1" s="30" t="n"/>
      <c r="D1" s="30" t="n"/>
      <c r="E1" s="30" t="n"/>
      <c r="F1" s="30" t="n"/>
      <c r="G1" s="30" t="n"/>
      <c r="H1" s="30" t="n"/>
      <c r="I1" s="30" t="n"/>
      <c r="J1" s="30" t="n"/>
    </row>
    <row r="3" ht="28" customHeight="1">
      <c r="A3" s="31" t="inlineStr">
        <is>
          <t xml:space="preserve">  PER-PROGRAM CALCULATIONS</t>
        </is>
      </c>
      <c r="B3" s="32" t="n"/>
      <c r="C3" s="32" t="n"/>
      <c r="D3" s="32" t="n"/>
      <c r="E3" s="32" t="n"/>
      <c r="F3" s="32" t="n"/>
      <c r="G3" s="32" t="n"/>
      <c r="H3" s="32" t="n"/>
      <c r="I3" s="32" t="n"/>
      <c r="J3" s="32" t="n"/>
    </row>
    <row r="4" ht="32" customHeight="1">
      <c r="A4" s="21" t="inlineStr">
        <is>
          <t>Program Name</t>
        </is>
      </c>
      <c r="B4" s="21" t="inlineStr">
        <is>
          <t>Total Investment</t>
        </is>
      </c>
      <c r="C4" s="21" t="inlineStr">
        <is>
          <t>Opportunity Cost</t>
        </is>
      </c>
      <c r="D4" s="21" t="inlineStr">
        <is>
          <t>Full Cost</t>
        </is>
      </c>
      <c r="E4" s="21" t="inlineStr">
        <is>
          <t>Productivity Gain Value</t>
        </is>
      </c>
      <c r="F4" s="21" t="inlineStr">
        <is>
          <t>Error Reduction Savings</t>
        </is>
      </c>
      <c r="G4" s="21" t="inlineStr">
        <is>
          <t>Total Benefits</t>
        </is>
      </c>
      <c r="H4" s="21" t="inlineStr">
        <is>
          <t>Net Benefit</t>
        </is>
      </c>
      <c r="I4" s="21" t="inlineStr">
        <is>
          <t>ROI %</t>
        </is>
      </c>
      <c r="J4" s="21" t="inlineStr">
        <is>
          <t>Payback (months)</t>
        </is>
      </c>
    </row>
    <row r="5">
      <c r="A5" s="33">
        <f>INPUT!A9</f>
        <v/>
      </c>
      <c r="B5" s="34">
        <f>INPUT!B9+INPUT!J9+INPUT!K9</f>
        <v/>
      </c>
      <c r="C5" s="34">
        <f>INPUT!C9*INPUT!D9*INPUT!$B$5*CONFIG!$B$5</f>
        <v/>
      </c>
      <c r="D5" s="35">
        <f>B5+C5</f>
        <v/>
      </c>
      <c r="E5" s="34">
        <f>INPUT!C9*CONFIG!$B$3*INPUT!$B$4*(INPUT!F9-INPUT!E9)*INPUT!$B$5*CONFIG!$B$4</f>
        <v/>
      </c>
      <c r="F5" s="34">
        <f>INPUT!C9*CONFIG!$B$3*INPUT!$B$4*(INPUT!G9-INPUT!H9)*INPUT!I9*CONFIG!$B$4</f>
        <v/>
      </c>
      <c r="G5" s="35">
        <f>E5+F5</f>
        <v/>
      </c>
      <c r="H5" s="35">
        <f>G5-D5</f>
        <v/>
      </c>
      <c r="I5" s="36">
        <f>IFERROR(H5/D5,0)</f>
        <v/>
      </c>
      <c r="J5" s="37">
        <f>IFERROR(D5/(G5/INPUT!$B$4),0)</f>
        <v/>
      </c>
    </row>
    <row r="6">
      <c r="A6" s="33">
        <f>INPUT!A10</f>
        <v/>
      </c>
      <c r="B6" s="34">
        <f>INPUT!B10+INPUT!J10+INPUT!K10</f>
        <v/>
      </c>
      <c r="C6" s="34">
        <f>INPUT!C10*INPUT!D10*INPUT!$B$5*CONFIG!$B$5</f>
        <v/>
      </c>
      <c r="D6" s="35">
        <f>B6+C6</f>
        <v/>
      </c>
      <c r="E6" s="34">
        <f>INPUT!C10*CONFIG!$B$3*INPUT!$B$4*(INPUT!F10-INPUT!E10)*INPUT!$B$5*CONFIG!$B$4</f>
        <v/>
      </c>
      <c r="F6" s="34">
        <f>INPUT!C10*CONFIG!$B$3*INPUT!$B$4*(INPUT!G10-INPUT!H10)*INPUT!I10*CONFIG!$B$4</f>
        <v/>
      </c>
      <c r="G6" s="35">
        <f>E6+F6</f>
        <v/>
      </c>
      <c r="H6" s="35">
        <f>G6-D6</f>
        <v/>
      </c>
      <c r="I6" s="36">
        <f>IFERROR(H6/D6,0)</f>
        <v/>
      </c>
      <c r="J6" s="37">
        <f>IFERROR(D6/(G6/INPUT!$B$4),0)</f>
        <v/>
      </c>
    </row>
    <row r="7">
      <c r="A7" s="33">
        <f>INPUT!A11</f>
        <v/>
      </c>
      <c r="B7" s="34">
        <f>INPUT!B11+INPUT!J11+INPUT!K11</f>
        <v/>
      </c>
      <c r="C7" s="34">
        <f>INPUT!C11*INPUT!D11*INPUT!$B$5*CONFIG!$B$5</f>
        <v/>
      </c>
      <c r="D7" s="35">
        <f>B7+C7</f>
        <v/>
      </c>
      <c r="E7" s="34">
        <f>INPUT!C11*CONFIG!$B$3*INPUT!$B$4*(INPUT!F11-INPUT!E11)*INPUT!$B$5*CONFIG!$B$4</f>
        <v/>
      </c>
      <c r="F7" s="34">
        <f>INPUT!C11*CONFIG!$B$3*INPUT!$B$4*(INPUT!G11-INPUT!H11)*INPUT!I11*CONFIG!$B$4</f>
        <v/>
      </c>
      <c r="G7" s="35">
        <f>E7+F7</f>
        <v/>
      </c>
      <c r="H7" s="35">
        <f>G7-D7</f>
        <v/>
      </c>
      <c r="I7" s="36">
        <f>IFERROR(H7/D7,0)</f>
        <v/>
      </c>
      <c r="J7" s="37">
        <f>IFERROR(D7/(G7/INPUT!$B$4),0)</f>
        <v/>
      </c>
    </row>
    <row r="8">
      <c r="A8" s="33">
        <f>INPUT!A12</f>
        <v/>
      </c>
      <c r="B8" s="34">
        <f>INPUT!B12+INPUT!J12+INPUT!K12</f>
        <v/>
      </c>
      <c r="C8" s="34">
        <f>INPUT!C12*INPUT!D12*INPUT!$B$5*CONFIG!$B$5</f>
        <v/>
      </c>
      <c r="D8" s="35">
        <f>B8+C8</f>
        <v/>
      </c>
      <c r="E8" s="34">
        <f>INPUT!C12*CONFIG!$B$3*INPUT!$B$4*(INPUT!F12-INPUT!E12)*INPUT!$B$5*CONFIG!$B$4</f>
        <v/>
      </c>
      <c r="F8" s="34">
        <f>INPUT!C12*CONFIG!$B$3*INPUT!$B$4*(INPUT!G12-INPUT!H12)*INPUT!I12*CONFIG!$B$4</f>
        <v/>
      </c>
      <c r="G8" s="35">
        <f>E8+F8</f>
        <v/>
      </c>
      <c r="H8" s="35">
        <f>G8-D8</f>
        <v/>
      </c>
      <c r="I8" s="36">
        <f>IFERROR(H8/D8,0)</f>
        <v/>
      </c>
      <c r="J8" s="37">
        <f>IFERROR(D8/(G8/INPUT!$B$4),0)</f>
        <v/>
      </c>
    </row>
    <row r="9">
      <c r="A9" s="33">
        <f>INPUT!A13</f>
        <v/>
      </c>
      <c r="B9" s="34">
        <f>INPUT!B13+INPUT!J13+INPUT!K13</f>
        <v/>
      </c>
      <c r="C9" s="34">
        <f>INPUT!C13*INPUT!D13*INPUT!$B$5*CONFIG!$B$5</f>
        <v/>
      </c>
      <c r="D9" s="35">
        <f>B9+C9</f>
        <v/>
      </c>
      <c r="E9" s="34">
        <f>INPUT!C13*CONFIG!$B$3*INPUT!$B$4*(INPUT!F13-INPUT!E13)*INPUT!$B$5*CONFIG!$B$4</f>
        <v/>
      </c>
      <c r="F9" s="34">
        <f>INPUT!C13*CONFIG!$B$3*INPUT!$B$4*(INPUT!G13-INPUT!H13)*INPUT!I13*CONFIG!$B$4</f>
        <v/>
      </c>
      <c r="G9" s="35">
        <f>E9+F9</f>
        <v/>
      </c>
      <c r="H9" s="35">
        <f>G9-D9</f>
        <v/>
      </c>
      <c r="I9" s="36">
        <f>IFERROR(H9/D9,0)</f>
        <v/>
      </c>
      <c r="J9" s="37">
        <f>IFERROR(D9/(G9/INPUT!$B$4),0)</f>
        <v/>
      </c>
    </row>
    <row r="10">
      <c r="A10" s="33">
        <f>INPUT!A14</f>
        <v/>
      </c>
      <c r="B10" s="34">
        <f>INPUT!B14+INPUT!J14+INPUT!K14</f>
        <v/>
      </c>
      <c r="C10" s="34">
        <f>INPUT!C14*INPUT!D14*INPUT!$B$5*CONFIG!$B$5</f>
        <v/>
      </c>
      <c r="D10" s="35">
        <f>B10+C10</f>
        <v/>
      </c>
      <c r="E10" s="34">
        <f>INPUT!C14*CONFIG!$B$3*INPUT!$B$4*(INPUT!F14-INPUT!E14)*INPUT!$B$5*CONFIG!$B$4</f>
        <v/>
      </c>
      <c r="F10" s="34">
        <f>INPUT!C14*CONFIG!$B$3*INPUT!$B$4*(INPUT!G14-INPUT!H14)*INPUT!I14*CONFIG!$B$4</f>
        <v/>
      </c>
      <c r="G10" s="35">
        <f>E10+F10</f>
        <v/>
      </c>
      <c r="H10" s="35">
        <f>G10-D10</f>
        <v/>
      </c>
      <c r="I10" s="36">
        <f>IFERROR(H10/D10,0)</f>
        <v/>
      </c>
      <c r="J10" s="37">
        <f>IFERROR(D10/(G10/INPUT!$B$4),0)</f>
        <v/>
      </c>
    </row>
    <row r="11">
      <c r="A11" s="33">
        <f>INPUT!A15</f>
        <v/>
      </c>
      <c r="B11" s="34">
        <f>INPUT!B15+INPUT!J15+INPUT!K15</f>
        <v/>
      </c>
      <c r="C11" s="34">
        <f>INPUT!C15*INPUT!D15*INPUT!$B$5*CONFIG!$B$5</f>
        <v/>
      </c>
      <c r="D11" s="35">
        <f>B11+C11</f>
        <v/>
      </c>
      <c r="E11" s="34">
        <f>INPUT!C15*CONFIG!$B$3*INPUT!$B$4*(INPUT!F15-INPUT!E15)*INPUT!$B$5*CONFIG!$B$4</f>
        <v/>
      </c>
      <c r="F11" s="34">
        <f>INPUT!C15*CONFIG!$B$3*INPUT!$B$4*(INPUT!G15-INPUT!H15)*INPUT!I15*CONFIG!$B$4</f>
        <v/>
      </c>
      <c r="G11" s="35">
        <f>E11+F11</f>
        <v/>
      </c>
      <c r="H11" s="35">
        <f>G11-D11</f>
        <v/>
      </c>
      <c r="I11" s="36">
        <f>IFERROR(H11/D11,0)</f>
        <v/>
      </c>
      <c r="J11" s="37">
        <f>IFERROR(D11/(G11/INPUT!$B$4),0)</f>
        <v/>
      </c>
    </row>
    <row r="12">
      <c r="A12" s="33">
        <f>INPUT!A16</f>
        <v/>
      </c>
      <c r="B12" s="34">
        <f>INPUT!B16+INPUT!J16+INPUT!K16</f>
        <v/>
      </c>
      <c r="C12" s="34">
        <f>INPUT!C16*INPUT!D16*INPUT!$B$5*CONFIG!$B$5</f>
        <v/>
      </c>
      <c r="D12" s="35">
        <f>B12+C12</f>
        <v/>
      </c>
      <c r="E12" s="34">
        <f>INPUT!C16*CONFIG!$B$3*INPUT!$B$4*(INPUT!F16-INPUT!E16)*INPUT!$B$5*CONFIG!$B$4</f>
        <v/>
      </c>
      <c r="F12" s="34">
        <f>INPUT!C16*CONFIG!$B$3*INPUT!$B$4*(INPUT!G16-INPUT!H16)*INPUT!I16*CONFIG!$B$4</f>
        <v/>
      </c>
      <c r="G12" s="35">
        <f>E12+F12</f>
        <v/>
      </c>
      <c r="H12" s="35">
        <f>G12-D12</f>
        <v/>
      </c>
      <c r="I12" s="36">
        <f>IFERROR(H12/D12,0)</f>
        <v/>
      </c>
      <c r="J12" s="37">
        <f>IFERROR(D12/(G12/INPUT!$B$4),0)</f>
        <v/>
      </c>
    </row>
    <row r="13">
      <c r="A13" s="33">
        <f>INPUT!A17</f>
        <v/>
      </c>
      <c r="B13" s="34">
        <f>INPUT!B17+INPUT!J17+INPUT!K17</f>
        <v/>
      </c>
      <c r="C13" s="34">
        <f>INPUT!C17*INPUT!D17*INPUT!$B$5*CONFIG!$B$5</f>
        <v/>
      </c>
      <c r="D13" s="35">
        <f>B13+C13</f>
        <v/>
      </c>
      <c r="E13" s="34">
        <f>INPUT!C17*CONFIG!$B$3*INPUT!$B$4*(INPUT!F17-INPUT!E17)*INPUT!$B$5*CONFIG!$B$4</f>
        <v/>
      </c>
      <c r="F13" s="34">
        <f>INPUT!C17*CONFIG!$B$3*INPUT!$B$4*(INPUT!G17-INPUT!H17)*INPUT!I17*CONFIG!$B$4</f>
        <v/>
      </c>
      <c r="G13" s="35">
        <f>E13+F13</f>
        <v/>
      </c>
      <c r="H13" s="35">
        <f>G13-D13</f>
        <v/>
      </c>
      <c r="I13" s="36">
        <f>IFERROR(H13/D13,0)</f>
        <v/>
      </c>
      <c r="J13" s="37">
        <f>IFERROR(D13/(G13/INPUT!$B$4),0)</f>
        <v/>
      </c>
    </row>
    <row r="14">
      <c r="A14" s="33">
        <f>INPUT!A18</f>
        <v/>
      </c>
      <c r="B14" s="34">
        <f>INPUT!B18+INPUT!J18+INPUT!K18</f>
        <v/>
      </c>
      <c r="C14" s="34">
        <f>INPUT!C18*INPUT!D18*INPUT!$B$5*CONFIG!$B$5</f>
        <v/>
      </c>
      <c r="D14" s="35">
        <f>B14+C14</f>
        <v/>
      </c>
      <c r="E14" s="34">
        <f>INPUT!C18*CONFIG!$B$3*INPUT!$B$4*(INPUT!F18-INPUT!E18)*INPUT!$B$5*CONFIG!$B$4</f>
        <v/>
      </c>
      <c r="F14" s="34">
        <f>INPUT!C18*CONFIG!$B$3*INPUT!$B$4*(INPUT!G18-INPUT!H18)*INPUT!I18*CONFIG!$B$4</f>
        <v/>
      </c>
      <c r="G14" s="35">
        <f>E14+F14</f>
        <v/>
      </c>
      <c r="H14" s="35">
        <f>G14-D14</f>
        <v/>
      </c>
      <c r="I14" s="36">
        <f>IFERROR(H14/D14,0)</f>
        <v/>
      </c>
      <c r="J14" s="37">
        <f>IFERROR(D14/(G14/INPUT!$B$4),0)</f>
        <v/>
      </c>
    </row>
    <row r="15">
      <c r="A15" s="33">
        <f>INPUT!A19</f>
        <v/>
      </c>
      <c r="B15" s="34">
        <f>INPUT!B19+INPUT!J19+INPUT!K19</f>
        <v/>
      </c>
      <c r="C15" s="34">
        <f>INPUT!C19*INPUT!D19*INPUT!$B$5*CONFIG!$B$5</f>
        <v/>
      </c>
      <c r="D15" s="35">
        <f>B15+C15</f>
        <v/>
      </c>
      <c r="E15" s="34">
        <f>INPUT!C19*CONFIG!$B$3*INPUT!$B$4*(INPUT!F19-INPUT!E19)*INPUT!$B$5*CONFIG!$B$4</f>
        <v/>
      </c>
      <c r="F15" s="34">
        <f>INPUT!C19*CONFIG!$B$3*INPUT!$B$4*(INPUT!G19-INPUT!H19)*INPUT!I19*CONFIG!$B$4</f>
        <v/>
      </c>
      <c r="G15" s="35">
        <f>E15+F15</f>
        <v/>
      </c>
      <c r="H15" s="35">
        <f>G15-D15</f>
        <v/>
      </c>
      <c r="I15" s="36">
        <f>IFERROR(H15/D15,0)</f>
        <v/>
      </c>
      <c r="J15" s="37">
        <f>IFERROR(D15/(G15/INPUT!$B$4),0)</f>
        <v/>
      </c>
    </row>
    <row r="16">
      <c r="A16" s="33">
        <f>INPUT!A20</f>
        <v/>
      </c>
      <c r="B16" s="34">
        <f>INPUT!B20+INPUT!J20+INPUT!K20</f>
        <v/>
      </c>
      <c r="C16" s="34">
        <f>INPUT!C20*INPUT!D20*INPUT!$B$5*CONFIG!$B$5</f>
        <v/>
      </c>
      <c r="D16" s="35">
        <f>B16+C16</f>
        <v/>
      </c>
      <c r="E16" s="34">
        <f>INPUT!C20*CONFIG!$B$3*INPUT!$B$4*(INPUT!F20-INPUT!E20)*INPUT!$B$5*CONFIG!$B$4</f>
        <v/>
      </c>
      <c r="F16" s="34">
        <f>INPUT!C20*CONFIG!$B$3*INPUT!$B$4*(INPUT!G20-INPUT!H20)*INPUT!I20*CONFIG!$B$4</f>
        <v/>
      </c>
      <c r="G16" s="35">
        <f>E16+F16</f>
        <v/>
      </c>
      <c r="H16" s="35">
        <f>G16-D16</f>
        <v/>
      </c>
      <c r="I16" s="36">
        <f>IFERROR(H16/D16,0)</f>
        <v/>
      </c>
      <c r="J16" s="37">
        <f>IFERROR(D16/(G16/INPUT!$B$4),0)</f>
        <v/>
      </c>
    </row>
    <row r="17">
      <c r="A17" s="33">
        <f>INPUT!A21</f>
        <v/>
      </c>
      <c r="B17" s="34">
        <f>INPUT!B21+INPUT!J21+INPUT!K21</f>
        <v/>
      </c>
      <c r="C17" s="34">
        <f>INPUT!C21*INPUT!D21*INPUT!$B$5*CONFIG!$B$5</f>
        <v/>
      </c>
      <c r="D17" s="35">
        <f>B17+C17</f>
        <v/>
      </c>
      <c r="E17" s="34">
        <f>INPUT!C21*CONFIG!$B$3*INPUT!$B$4*(INPUT!F21-INPUT!E21)*INPUT!$B$5*CONFIG!$B$4</f>
        <v/>
      </c>
      <c r="F17" s="34">
        <f>INPUT!C21*CONFIG!$B$3*INPUT!$B$4*(INPUT!G21-INPUT!H21)*INPUT!I21*CONFIG!$B$4</f>
        <v/>
      </c>
      <c r="G17" s="35">
        <f>E17+F17</f>
        <v/>
      </c>
      <c r="H17" s="35">
        <f>G17-D17</f>
        <v/>
      </c>
      <c r="I17" s="36">
        <f>IFERROR(H17/D17,0)</f>
        <v/>
      </c>
      <c r="J17" s="37">
        <f>IFERROR(D17/(G17/INPUT!$B$4),0)</f>
        <v/>
      </c>
    </row>
    <row r="18">
      <c r="A18" s="33">
        <f>INPUT!A22</f>
        <v/>
      </c>
      <c r="B18" s="34">
        <f>INPUT!B22+INPUT!J22+INPUT!K22</f>
        <v/>
      </c>
      <c r="C18" s="34">
        <f>INPUT!C22*INPUT!D22*INPUT!$B$5*CONFIG!$B$5</f>
        <v/>
      </c>
      <c r="D18" s="35">
        <f>B18+C18</f>
        <v/>
      </c>
      <c r="E18" s="34">
        <f>INPUT!C22*CONFIG!$B$3*INPUT!$B$4*(INPUT!F22-INPUT!E22)*INPUT!$B$5*CONFIG!$B$4</f>
        <v/>
      </c>
      <c r="F18" s="34">
        <f>INPUT!C22*CONFIG!$B$3*INPUT!$B$4*(INPUT!G22-INPUT!H22)*INPUT!I22*CONFIG!$B$4</f>
        <v/>
      </c>
      <c r="G18" s="35">
        <f>E18+F18</f>
        <v/>
      </c>
      <c r="H18" s="35">
        <f>G18-D18</f>
        <v/>
      </c>
      <c r="I18" s="36">
        <f>IFERROR(H18/D18,0)</f>
        <v/>
      </c>
      <c r="J18" s="37">
        <f>IFERROR(D18/(G18/INPUT!$B$4),0)</f>
        <v/>
      </c>
    </row>
    <row r="19">
      <c r="A19" s="33">
        <f>INPUT!A23</f>
        <v/>
      </c>
      <c r="B19" s="34">
        <f>INPUT!B23+INPUT!J23+INPUT!K23</f>
        <v/>
      </c>
      <c r="C19" s="34">
        <f>INPUT!C23*INPUT!D23*INPUT!$B$5*CONFIG!$B$5</f>
        <v/>
      </c>
      <c r="D19" s="35">
        <f>B19+C19</f>
        <v/>
      </c>
      <c r="E19" s="34">
        <f>INPUT!C23*CONFIG!$B$3*INPUT!$B$4*(INPUT!F23-INPUT!E23)*INPUT!$B$5*CONFIG!$B$4</f>
        <v/>
      </c>
      <c r="F19" s="34">
        <f>INPUT!C23*CONFIG!$B$3*INPUT!$B$4*(INPUT!G23-INPUT!H23)*INPUT!I23*CONFIG!$B$4</f>
        <v/>
      </c>
      <c r="G19" s="35">
        <f>E19+F19</f>
        <v/>
      </c>
      <c r="H19" s="35">
        <f>G19-D19</f>
        <v/>
      </c>
      <c r="I19" s="36">
        <f>IFERROR(H19/D19,0)</f>
        <v/>
      </c>
      <c r="J19" s="37">
        <f>IFERROR(D19/(G19/INPUT!$B$4),0)</f>
        <v/>
      </c>
    </row>
    <row r="21" ht="28" customHeight="1">
      <c r="A21" s="31" t="inlineStr">
        <is>
          <t xml:space="preserve">  SUMMARY METRICS</t>
        </is>
      </c>
      <c r="B21" s="32" t="n"/>
      <c r="C21" s="32" t="n"/>
      <c r="D21" s="32" t="n"/>
      <c r="E21" s="32" t="n"/>
      <c r="F21" s="32" t="n"/>
      <c r="G21" s="32" t="n"/>
      <c r="H21" s="32" t="n"/>
      <c r="I21" s="32" t="n"/>
      <c r="J21" s="32" t="n"/>
    </row>
    <row r="23" ht="28" customHeight="1">
      <c r="A23" s="33" t="inlineStr">
        <is>
          <t>Total Programs (with data)</t>
        </is>
      </c>
      <c r="B23" s="38">
        <f>COUNTA(A5:A19)</f>
        <v/>
      </c>
    </row>
    <row r="24" ht="28" customHeight="1">
      <c r="A24" s="33" t="inlineStr">
        <is>
          <t>Total Training Investment</t>
        </is>
      </c>
      <c r="B24" s="35">
        <f>SUM(D5:D19)</f>
        <v/>
      </c>
    </row>
    <row r="25" ht="28" customHeight="1">
      <c r="A25" s="33" t="inlineStr">
        <is>
          <t>Total Benefits Generated</t>
        </is>
      </c>
      <c r="B25" s="35">
        <f>SUM(G5:G19)</f>
        <v/>
      </c>
    </row>
    <row r="26" ht="28" customHeight="1">
      <c r="A26" s="33" t="inlineStr">
        <is>
          <t>Total Net Benefit</t>
        </is>
      </c>
      <c r="B26" s="35">
        <f>SUM(H5:H19)</f>
        <v/>
      </c>
    </row>
    <row r="27" ht="28" customHeight="1">
      <c r="A27" s="33" t="inlineStr">
        <is>
          <t>Portfolio ROI</t>
        </is>
      </c>
      <c r="B27" s="36">
        <f>IFERROR(SUM(H5:H19)/SUM(D5:D19),0)</f>
        <v/>
      </c>
    </row>
    <row r="28" ht="28" customHeight="1">
      <c r="A28" s="33" t="inlineStr">
        <is>
          <t>Average ROI Per Program</t>
        </is>
      </c>
      <c r="B28" s="36">
        <f>IFERROR(AVERAGE(I5:I19),0)</f>
        <v/>
      </c>
    </row>
    <row r="29" ht="28" customHeight="1">
      <c r="A29" s="33" t="inlineStr">
        <is>
          <t>Average Payback (months)</t>
        </is>
      </c>
      <c r="B29" s="39">
        <f>IFERROR(AVERAGE(J5:J19),0)</f>
        <v/>
      </c>
    </row>
    <row r="30" ht="28" customHeight="1">
      <c r="A30" s="33" t="inlineStr">
        <is>
          <t>Total Participants</t>
        </is>
      </c>
      <c r="B30" s="38">
        <f>SUMPRODUCT((INPUT!A9:A23&lt;&gt;"")*INPUT!C9:C23)</f>
        <v/>
      </c>
    </row>
    <row r="31" ht="28" customHeight="1">
      <c r="A31" s="33" t="inlineStr">
        <is>
          <t>Cost Per Participant</t>
        </is>
      </c>
      <c r="B31" s="35">
        <f>IFERROR(SUM(D5:D19)/B31,0)</f>
        <v/>
      </c>
    </row>
    <row r="32" ht="28" customHeight="1">
      <c r="A32" s="33" t="inlineStr">
        <is>
          <t>Benefit Per Participant</t>
        </is>
      </c>
      <c r="B32" s="35">
        <f>IFERROR(SUM(G5:G19)/B31,0)</f>
        <v/>
      </c>
    </row>
    <row r="33" ht="28" customHeight="1">
      <c r="A33" s="33" t="inlineStr">
        <is>
          <t>Programs Above Min ROI</t>
        </is>
      </c>
      <c r="B33" s="38">
        <f>COUNTIF(I5:I19,"&gt;="&amp;CONFIG!B6)</f>
        <v/>
      </c>
    </row>
    <row r="34" ht="28" customHeight="1">
      <c r="A34" s="33" t="inlineStr">
        <is>
          <t>Best ROI Program</t>
        </is>
      </c>
      <c r="B34" s="40">
        <f>IFERROR(INDEX(A5:A19,MATCH(MAX(I5:I19),I5:I19,0)),"")</f>
        <v/>
      </c>
    </row>
    <row r="35" ht="28" customHeight="1">
      <c r="A35" s="33" t="inlineStr">
        <is>
          <t>Best ROI Value</t>
        </is>
      </c>
      <c r="B35" s="36">
        <f>MAX(I5:I19)</f>
        <v/>
      </c>
    </row>
  </sheetData>
  <mergeCells count="3">
    <mergeCell ref="A1:J1"/>
    <mergeCell ref="A3:J3"/>
    <mergeCell ref="A21:J2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1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4" customWidth="1" min="3" max="3"/>
    <col width="32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1" t="inlineStr">
        <is>
          <t>TRAINING ROI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PORTFOLIO SUMMARY</t>
        </is>
      </c>
      <c r="B4" s="17" t="n"/>
      <c r="C4" s="17" t="n"/>
      <c r="D4" s="17" t="n"/>
      <c r="E4" s="17" t="n"/>
    </row>
    <row r="5" ht="32" customHeight="1">
      <c r="A5" s="18" t="inlineStr">
        <is>
          <t>Total Programs</t>
        </is>
      </c>
      <c r="B5" s="42">
        <f>LOGIC!B23</f>
        <v/>
      </c>
    </row>
    <row r="6" ht="32" customHeight="1">
      <c r="A6" s="18" t="inlineStr">
        <is>
          <t>Total Training Investment</t>
        </is>
      </c>
      <c r="B6" s="43">
        <f>LOGIC!B24</f>
        <v/>
      </c>
    </row>
    <row r="7" ht="32" customHeight="1">
      <c r="A7" s="18" t="inlineStr">
        <is>
          <t>Total Benefits Generated</t>
        </is>
      </c>
      <c r="B7" s="43">
        <f>LOGIC!B25</f>
        <v/>
      </c>
    </row>
    <row r="8" ht="32" customHeight="1">
      <c r="A8" s="18" t="inlineStr">
        <is>
          <t>Total Net Benefit</t>
        </is>
      </c>
      <c r="B8" s="43">
        <f>LOGIC!B26</f>
        <v/>
      </c>
    </row>
    <row r="10" ht="28" customHeight="1">
      <c r="A10" s="44" t="inlineStr">
        <is>
          <t xml:space="preserve">  ROI METRICS</t>
        </is>
      </c>
      <c r="B10" s="45" t="n"/>
      <c r="C10" s="45" t="n"/>
      <c r="D10" s="45" t="n"/>
      <c r="E10" s="45" t="n"/>
    </row>
    <row r="11" ht="32" customHeight="1">
      <c r="A11" s="18" t="inlineStr">
        <is>
          <t>Portfolio ROI</t>
        </is>
      </c>
      <c r="B11" s="46">
        <f>LOGIC!B27</f>
        <v/>
      </c>
    </row>
    <row r="12" ht="32" customHeight="1">
      <c r="A12" s="18" t="inlineStr">
        <is>
          <t>Average ROI Per Program</t>
        </is>
      </c>
      <c r="B12" s="46">
        <f>LOGIC!B28</f>
        <v/>
      </c>
    </row>
    <row r="13" ht="32" customHeight="1">
      <c r="A13" s="18" t="inlineStr">
        <is>
          <t>Average Payback Period</t>
        </is>
      </c>
      <c r="B13" s="47">
        <f>LOGIC!B29</f>
        <v/>
      </c>
    </row>
    <row r="14" ht="32" customHeight="1">
      <c r="A14" s="18" t="inlineStr">
        <is>
          <t>Best Program</t>
        </is>
      </c>
      <c r="B14" s="48">
        <f>LOGIC!B35</f>
        <v/>
      </c>
    </row>
    <row r="15" ht="32" customHeight="1">
      <c r="A15" s="18" t="inlineStr">
        <is>
          <t>Best Program ROI</t>
        </is>
      </c>
      <c r="B15" s="46">
        <f>LOGIC!B36</f>
        <v/>
      </c>
    </row>
    <row r="17" ht="28" customHeight="1">
      <c r="A17" s="14" t="inlineStr">
        <is>
          <t xml:space="preserve">  PER-PARTICIPANT METRICS</t>
        </is>
      </c>
      <c r="B17" s="15" t="n"/>
      <c r="C17" s="15" t="n"/>
      <c r="D17" s="15" t="n"/>
      <c r="E17" s="15" t="n"/>
    </row>
    <row r="18" ht="32" customHeight="1">
      <c r="A18" s="18" t="inlineStr">
        <is>
          <t>Total Participants</t>
        </is>
      </c>
      <c r="B18" s="42">
        <f>LOGIC!B30</f>
        <v/>
      </c>
    </row>
    <row r="19" ht="32" customHeight="1">
      <c r="A19" s="18" t="inlineStr">
        <is>
          <t>Cost Per Participant</t>
        </is>
      </c>
      <c r="B19" s="43">
        <f>LOGIC!B31</f>
        <v/>
      </c>
    </row>
    <row r="20" ht="32" customHeight="1">
      <c r="A20" s="18" t="inlineStr">
        <is>
          <t>Benefit Per Participant</t>
        </is>
      </c>
      <c r="B20" s="43">
        <f>LOGIC!B32</f>
        <v/>
      </c>
    </row>
    <row r="21" ht="32" customHeight="1">
      <c r="A21" s="18" t="inlineStr">
        <is>
          <t>Programs Meeting ROI Target</t>
        </is>
      </c>
      <c r="B21" s="42">
        <f>LOGIC!B33</f>
        <v/>
      </c>
    </row>
    <row r="23" ht="28" customHeight="1">
      <c r="A23" s="31" t="inlineStr">
        <is>
          <t xml:space="preserve">  PROGRAM BREAKDOWN</t>
        </is>
      </c>
      <c r="B23" s="32" t="n"/>
      <c r="C23" s="32" t="n"/>
      <c r="D23" s="32" t="n"/>
      <c r="E23" s="32" t="n"/>
    </row>
    <row r="24" ht="32" customHeight="1">
      <c r="A24" s="21" t="inlineStr">
        <is>
          <t>Program</t>
        </is>
      </c>
      <c r="B24" s="21" t="inlineStr">
        <is>
          <t>Net Benefit</t>
        </is>
      </c>
      <c r="C24" s="21" t="inlineStr">
        <is>
          <t>ROI %</t>
        </is>
      </c>
      <c r="D24" s="21" t="inlineStr">
        <is>
          <t>Payback (mo)</t>
        </is>
      </c>
      <c r="E24" s="21" t="inlineStr">
        <is>
          <t>Rating</t>
        </is>
      </c>
    </row>
    <row r="25">
      <c r="A25" s="18">
        <f>LOGIC!A5</f>
        <v/>
      </c>
      <c r="B25" s="49">
        <f>LOGIC!H5</f>
        <v/>
      </c>
      <c r="C25" s="50">
        <f>LOGIC!I5</f>
        <v/>
      </c>
      <c r="D25" s="51">
        <f>LOGIC!J5</f>
        <v/>
      </c>
      <c r="E25" s="52">
        <f>IF(LOGIC!A5="","",IF(LOGIC!I5&gt;=CONFIG!$B$6,"GOOD",IF(LOGIC!I5&gt;=CONFIG!$B$6/2,"OK","BAD")))</f>
        <v/>
      </c>
    </row>
    <row r="26">
      <c r="A26" s="18">
        <f>LOGIC!A6</f>
        <v/>
      </c>
      <c r="B26" s="49">
        <f>LOGIC!H6</f>
        <v/>
      </c>
      <c r="C26" s="50">
        <f>LOGIC!I6</f>
        <v/>
      </c>
      <c r="D26" s="51">
        <f>LOGIC!J6</f>
        <v/>
      </c>
      <c r="E26" s="52">
        <f>IF(LOGIC!A6="","",IF(LOGIC!I6&gt;=CONFIG!$B$6,"GOOD",IF(LOGIC!I6&gt;=CONFIG!$B$6/2,"OK","BAD")))</f>
        <v/>
      </c>
    </row>
    <row r="27">
      <c r="A27" s="18">
        <f>LOGIC!A7</f>
        <v/>
      </c>
      <c r="B27" s="49">
        <f>LOGIC!H7</f>
        <v/>
      </c>
      <c r="C27" s="50">
        <f>LOGIC!I7</f>
        <v/>
      </c>
      <c r="D27" s="51">
        <f>LOGIC!J7</f>
        <v/>
      </c>
      <c r="E27" s="52">
        <f>IF(LOGIC!A7="","",IF(LOGIC!I7&gt;=CONFIG!$B$6,"GOOD",IF(LOGIC!I7&gt;=CONFIG!$B$6/2,"OK","BAD")))</f>
        <v/>
      </c>
    </row>
    <row r="28">
      <c r="A28" s="18">
        <f>LOGIC!A8</f>
        <v/>
      </c>
      <c r="B28" s="49">
        <f>LOGIC!H8</f>
        <v/>
      </c>
      <c r="C28" s="50">
        <f>LOGIC!I8</f>
        <v/>
      </c>
      <c r="D28" s="51">
        <f>LOGIC!J8</f>
        <v/>
      </c>
      <c r="E28" s="52">
        <f>IF(LOGIC!A8="","",IF(LOGIC!I8&gt;=CONFIG!$B$6,"GOOD",IF(LOGIC!I8&gt;=CONFIG!$B$6/2,"OK","BAD")))</f>
        <v/>
      </c>
    </row>
    <row r="29">
      <c r="A29" s="18">
        <f>LOGIC!A9</f>
        <v/>
      </c>
      <c r="B29" s="49">
        <f>LOGIC!H9</f>
        <v/>
      </c>
      <c r="C29" s="50">
        <f>LOGIC!I9</f>
        <v/>
      </c>
      <c r="D29" s="51">
        <f>LOGIC!J9</f>
        <v/>
      </c>
      <c r="E29" s="52">
        <f>IF(LOGIC!A9="","",IF(LOGIC!I9&gt;=CONFIG!$B$6,"GOOD",IF(LOGIC!I9&gt;=CONFIG!$B$6/2,"OK","BAD")))</f>
        <v/>
      </c>
    </row>
    <row r="30">
      <c r="A30" s="18">
        <f>LOGIC!A10</f>
        <v/>
      </c>
      <c r="B30" s="49">
        <f>LOGIC!H10</f>
        <v/>
      </c>
      <c r="C30" s="50">
        <f>LOGIC!I10</f>
        <v/>
      </c>
      <c r="D30" s="51">
        <f>LOGIC!J10</f>
        <v/>
      </c>
      <c r="E30" s="52">
        <f>IF(LOGIC!A10="","",IF(LOGIC!I10&gt;=CONFIG!$B$6,"GOOD",IF(LOGIC!I10&gt;=CONFIG!$B$6/2,"OK","BAD")))</f>
        <v/>
      </c>
    </row>
    <row r="31">
      <c r="A31" s="18">
        <f>LOGIC!A11</f>
        <v/>
      </c>
      <c r="B31" s="49">
        <f>LOGIC!H11</f>
        <v/>
      </c>
      <c r="C31" s="50">
        <f>LOGIC!I11</f>
        <v/>
      </c>
      <c r="D31" s="51">
        <f>LOGIC!J11</f>
        <v/>
      </c>
      <c r="E31" s="52">
        <f>IF(LOGIC!A11="","",IF(LOGIC!I11&gt;=CONFIG!$B$6,"GOOD",IF(LOGIC!I11&gt;=CONFIG!$B$6/2,"OK","BAD")))</f>
        <v/>
      </c>
    </row>
    <row r="32">
      <c r="A32" s="18">
        <f>LOGIC!A12</f>
        <v/>
      </c>
      <c r="B32" s="49">
        <f>LOGIC!H12</f>
        <v/>
      </c>
      <c r="C32" s="50">
        <f>LOGIC!I12</f>
        <v/>
      </c>
      <c r="D32" s="51">
        <f>LOGIC!J12</f>
        <v/>
      </c>
      <c r="E32" s="52">
        <f>IF(LOGIC!A12="","",IF(LOGIC!I12&gt;=CONFIG!$B$6,"GOOD",IF(LOGIC!I12&gt;=CONFIG!$B$6/2,"OK","BAD")))</f>
        <v/>
      </c>
    </row>
    <row r="33">
      <c r="A33" s="18">
        <f>LOGIC!A13</f>
        <v/>
      </c>
      <c r="B33" s="49">
        <f>LOGIC!H13</f>
        <v/>
      </c>
      <c r="C33" s="50">
        <f>LOGIC!I13</f>
        <v/>
      </c>
      <c r="D33" s="51">
        <f>LOGIC!J13</f>
        <v/>
      </c>
      <c r="E33" s="52">
        <f>IF(LOGIC!A13="","",IF(LOGIC!I13&gt;=CONFIG!$B$6,"GOOD",IF(LOGIC!I13&gt;=CONFIG!$B$6/2,"OK","BAD")))</f>
        <v/>
      </c>
    </row>
    <row r="34">
      <c r="A34" s="18">
        <f>LOGIC!A14</f>
        <v/>
      </c>
      <c r="B34" s="49">
        <f>LOGIC!H14</f>
        <v/>
      </c>
      <c r="C34" s="50">
        <f>LOGIC!I14</f>
        <v/>
      </c>
      <c r="D34" s="51">
        <f>LOGIC!J14</f>
        <v/>
      </c>
      <c r="E34" s="52">
        <f>IF(LOGIC!A14="","",IF(LOGIC!I14&gt;=CONFIG!$B$6,"GOOD",IF(LOGIC!I14&gt;=CONFIG!$B$6/2,"OK","BAD")))</f>
        <v/>
      </c>
    </row>
    <row r="35">
      <c r="A35" s="18">
        <f>LOGIC!A15</f>
        <v/>
      </c>
      <c r="B35" s="49">
        <f>LOGIC!H15</f>
        <v/>
      </c>
      <c r="C35" s="50">
        <f>LOGIC!I15</f>
        <v/>
      </c>
      <c r="D35" s="51">
        <f>LOGIC!J15</f>
        <v/>
      </c>
      <c r="E35" s="52">
        <f>IF(LOGIC!A15="","",IF(LOGIC!I15&gt;=CONFIG!$B$6,"GOOD",IF(LOGIC!I15&gt;=CONFIG!$B$6/2,"OK","BAD")))</f>
        <v/>
      </c>
    </row>
    <row r="36">
      <c r="A36" s="18">
        <f>LOGIC!A16</f>
        <v/>
      </c>
      <c r="B36" s="49">
        <f>LOGIC!H16</f>
        <v/>
      </c>
      <c r="C36" s="50">
        <f>LOGIC!I16</f>
        <v/>
      </c>
      <c r="D36" s="51">
        <f>LOGIC!J16</f>
        <v/>
      </c>
      <c r="E36" s="52">
        <f>IF(LOGIC!A16="","",IF(LOGIC!I16&gt;=CONFIG!$B$6,"GOOD",IF(LOGIC!I16&gt;=CONFIG!$B$6/2,"OK","BAD")))</f>
        <v/>
      </c>
    </row>
    <row r="37">
      <c r="A37" s="18">
        <f>LOGIC!A17</f>
        <v/>
      </c>
      <c r="B37" s="49">
        <f>LOGIC!H17</f>
        <v/>
      </c>
      <c r="C37" s="50">
        <f>LOGIC!I17</f>
        <v/>
      </c>
      <c r="D37" s="51">
        <f>LOGIC!J17</f>
        <v/>
      </c>
      <c r="E37" s="52">
        <f>IF(LOGIC!A17="","",IF(LOGIC!I17&gt;=CONFIG!$B$6,"GOOD",IF(LOGIC!I17&gt;=CONFIG!$B$6/2,"OK","BAD")))</f>
        <v/>
      </c>
    </row>
    <row r="38">
      <c r="A38" s="18">
        <f>LOGIC!A18</f>
        <v/>
      </c>
      <c r="B38" s="49">
        <f>LOGIC!H18</f>
        <v/>
      </c>
      <c r="C38" s="50">
        <f>LOGIC!I18</f>
        <v/>
      </c>
      <c r="D38" s="51">
        <f>LOGIC!J18</f>
        <v/>
      </c>
      <c r="E38" s="52">
        <f>IF(LOGIC!A18="","",IF(LOGIC!I18&gt;=CONFIG!$B$6,"GOOD",IF(LOGIC!I18&gt;=CONFIG!$B$6/2,"OK","BAD")))</f>
        <v/>
      </c>
    </row>
    <row r="39">
      <c r="A39" s="18">
        <f>LOGIC!A19</f>
        <v/>
      </c>
      <c r="B39" s="49">
        <f>LOGIC!H19</f>
        <v/>
      </c>
      <c r="C39" s="50">
        <f>LOGIC!I19</f>
        <v/>
      </c>
      <c r="D39" s="51">
        <f>LOGIC!J19</f>
        <v/>
      </c>
      <c r="E39" s="52">
        <f>IF(LOGIC!A19="","",IF(LOGIC!I19&gt;=CONFIG!$B$6,"GOOD",IF(LOGIC!I19&gt;=CONFIG!$B$6/2,"OK","BAD")))</f>
        <v/>
      </c>
    </row>
    <row r="41" ht="24" customHeight="1">
      <c r="A41" s="53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0:E10"/>
    <mergeCell ref="A41:E41"/>
    <mergeCell ref="A1:E1"/>
    <mergeCell ref="A23:E23"/>
    <mergeCell ref="A17:E17"/>
  </mergeCells>
  <conditionalFormatting sqref="B8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11">
    <cfRule type="cellIs" priority="3" operator="greaterThanOrEqual" dxfId="0">
      <formula>1.0</formula>
    </cfRule>
    <cfRule type="cellIs" priority="4" operator="between" dxfId="2">
      <formula>0.5</formula>
      <formula>0.999</formula>
    </cfRule>
    <cfRule type="cellIs" priority="5" operator="lessThan" dxfId="1">
      <formula>0.5</formula>
    </cfRule>
  </conditionalFormatting>
  <conditionalFormatting sqref="B25:B39">
    <cfRule type="cellIs" priority="6" operator="greaterThan" dxfId="0">
      <formula>0</formula>
    </cfRule>
    <cfRule type="cellIs" priority="7" operator="lessThan" dxfId="1">
      <formula>0</formula>
    </cfRule>
  </conditionalFormatting>
  <conditionalFormatting sqref="C25:C39">
    <cfRule type="cellIs" priority="8" operator="greaterThanOrEqual" dxfId="0">
      <formula>1.0</formula>
    </cfRule>
    <cfRule type="cellIs" priority="9" operator="between" dxfId="2">
      <formula>0.5</formula>
      <formula>0.999</formula>
    </cfRule>
    <cfRule type="cellIs" priority="10" operator="lessThan" dxfId="1">
      <formula>0.5</formula>
    </cfRule>
  </conditionalFormatting>
  <conditionalFormatting sqref="E25:E39">
    <cfRule type="cellIs" priority="11" operator="equal" dxfId="0">
      <formula>"GOOD"</formula>
    </cfRule>
    <cfRule type="cellIs" priority="12" operator="equal" dxfId="2">
      <formula>"OK"</formula>
    </cfRule>
    <cfRule type="cellIs" priority="13" operator="equal" dxfId="1">
      <formula>"BAD"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