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"/>
    <numFmt numFmtId="165" formatCode="&quot;$&quot;#,##0.00"/>
    <numFmt numFmtId="166" formatCode="#,##0.0"/>
    <numFmt numFmtId="167" formatCode="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6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2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164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167" fontId="7" fillId="10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167" fontId="7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3" fontId="10" fillId="10" borderId="1" applyAlignment="1" pivotButton="0" quotePrefix="0" xfId="0">
      <alignment horizontal="center" vertical="center"/>
    </xf>
    <xf numFmtId="167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2" borderId="1" applyAlignment="1" pivotButton="0" quotePrefix="0" xfId="0">
      <alignment horizontal="left" vertical="center"/>
    </xf>
    <xf numFmtId="3" fontId="12" fillId="13" borderId="1" applyAlignment="1" pivotButton="0" quotePrefix="0" xfId="0">
      <alignment horizontal="center" vertical="center"/>
    </xf>
    <xf numFmtId="164" fontId="13" fillId="13" borderId="1" applyAlignment="1" pivotButton="0" quotePrefix="0" xfId="0">
      <alignment horizontal="center" vertical="center"/>
    </xf>
    <xf numFmtId="164" fontId="12" fillId="13" borderId="1" applyAlignment="1" pivotButton="0" quotePrefix="0" xfId="0">
      <alignment horizontal="center" vertical="center"/>
    </xf>
    <xf numFmtId="167" fontId="12" fillId="13" borderId="1" applyAlignment="1" pivotButton="0" quotePrefix="0" xfId="0">
      <alignment horizontal="center" vertical="center"/>
    </xf>
    <xf numFmtId="0" fontId="5" fillId="14" borderId="1" applyAlignment="1" pivotButton="0" quotePrefix="0" xfId="0">
      <alignment horizontal="left" vertical="center"/>
    </xf>
    <xf numFmtId="0" fontId="0" fillId="14" borderId="1" pivotButton="0" quotePrefix="0" xfId="0"/>
    <xf numFmtId="0" fontId="12" fillId="13" borderId="1" applyAlignment="1" pivotButton="0" quotePrefix="0" xfId="0">
      <alignment horizontal="center" vertical="center"/>
    </xf>
    <xf numFmtId="0" fontId="7" fillId="12" borderId="1" applyAlignment="1" pivotButton="0" quotePrefix="0" xfId="0">
      <alignment horizontal="center" vertical="center"/>
    </xf>
    <xf numFmtId="3" fontId="7" fillId="12" borderId="1" applyAlignment="1" pivotButton="0" quotePrefix="0" xfId="0">
      <alignment horizontal="center" vertical="center"/>
    </xf>
    <xf numFmtId="164" fontId="10" fillId="12" borderId="1" applyAlignment="1" pivotButton="0" quotePrefix="0" xfId="0">
      <alignment horizontal="center" vertical="center"/>
    </xf>
    <xf numFmtId="164" fontId="7" fillId="12" borderId="1" applyAlignment="1" pivotButton="0" quotePrefix="0" xfId="0">
      <alignment horizontal="center" vertical="center"/>
    </xf>
    <xf numFmtId="167" fontId="7" fillId="12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OVERTIME COST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Calculate the true cost of overtime across your workforce. Compare OT costs against the cost of hiring additional staff to determine the optimal workforce strategy.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Employee name and department</t>
        </is>
      </c>
    </row>
    <row r="9" ht="22" customHeight="1">
      <c r="A9" s="6" t="inlineStr">
        <is>
          <t xml:space="preserve">  • Base hourly rate</t>
        </is>
      </c>
    </row>
    <row r="10" ht="22" customHeight="1">
      <c r="A10" s="6" t="inlineStr">
        <is>
          <t xml:space="preserve">  • Standard hours per week</t>
        </is>
      </c>
    </row>
    <row r="11" ht="22" customHeight="1">
      <c r="A11" s="6" t="inlineStr">
        <is>
          <t xml:space="preserve">  • Weekly overtime hours</t>
        </is>
      </c>
    </row>
    <row r="12" ht="22" customHeight="1">
      <c r="A12" s="6" t="inlineStr">
        <is>
          <t xml:space="preserve">  • Weeks per period (month/quarter)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OT cost per employee per period</t>
        </is>
      </c>
    </row>
    <row r="16" ht="22" customHeight="1">
      <c r="A16" s="6" t="inlineStr">
        <is>
          <t xml:space="preserve">  • Total OT expense across workforce</t>
        </is>
      </c>
    </row>
    <row r="17" ht="22" customHeight="1">
      <c r="A17" s="6" t="inlineStr">
        <is>
          <t xml:space="preserve">  • OT as % of total labor cost</t>
        </is>
      </c>
    </row>
    <row r="18" ht="22" customHeight="1">
      <c r="A18" s="6" t="inlineStr">
        <is>
          <t xml:space="preserve">  • Cost comparison: OT vs new hire</t>
        </is>
      </c>
    </row>
    <row r="19" ht="22" customHeight="1">
      <c r="A19" s="6" t="inlineStr">
        <is>
          <t xml:space="preserve">  • Highest OT cost employees</t>
        </is>
      </c>
    </row>
    <row r="20" ht="22" customHeight="1">
      <c r="A20" s="6" t="inlineStr">
        <is>
          <t xml:space="preserve">  • Department OT summary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5:B15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0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OT &amp; Hiring Parameters</t>
        </is>
      </c>
      <c r="B1" s="8" t="n"/>
      <c r="C1" s="8" t="n"/>
    </row>
    <row r="3" ht="26" customHeight="1">
      <c r="A3" s="9" t="inlineStr">
        <is>
          <t>OT Multiplier</t>
        </is>
      </c>
      <c r="B3" s="10" t="n">
        <v>1.5</v>
      </c>
      <c r="C3" s="11" t="inlineStr">
        <is>
          <t>Time-and-a-half = 1.5</t>
        </is>
      </c>
    </row>
    <row r="4" ht="26" customHeight="1">
      <c r="A4" s="9" t="inlineStr">
        <is>
          <t>Double-Time Threshold (hrs/wk)</t>
        </is>
      </c>
      <c r="B4" s="12" t="n">
        <v>60</v>
      </c>
      <c r="C4" s="11" t="inlineStr">
        <is>
          <t>Hours above this get double time</t>
        </is>
      </c>
    </row>
    <row r="5" ht="26" customHeight="1">
      <c r="A5" s="9" t="inlineStr">
        <is>
          <t>Double-Time Multiplier</t>
        </is>
      </c>
      <c r="B5" s="10" t="n">
        <v>2</v>
      </c>
      <c r="C5" s="11" t="inlineStr">
        <is>
          <t>Applied above threshold</t>
        </is>
      </c>
    </row>
    <row r="6" ht="26" customHeight="1">
      <c r="A6" s="9" t="inlineStr">
        <is>
          <t>Weeks Per Year</t>
        </is>
      </c>
      <c r="B6" s="12" t="n">
        <v>52</v>
      </c>
      <c r="C6" s="11" t="inlineStr">
        <is>
          <t>Working weeks per year</t>
        </is>
      </c>
    </row>
    <row r="7" ht="26" customHeight="1">
      <c r="A7" s="9" t="inlineStr">
        <is>
          <t>New Hire Benefits Multiplier</t>
        </is>
      </c>
      <c r="B7" s="10" t="n">
        <v>1.35</v>
      </c>
      <c r="C7" s="11" t="inlineStr">
        <is>
          <t>Total cost = salary * this</t>
        </is>
      </c>
    </row>
    <row r="8" ht="26" customHeight="1">
      <c r="A8" s="9" t="inlineStr">
        <is>
          <t>New Hire Recruiting Cost</t>
        </is>
      </c>
      <c r="B8" s="13" t="n">
        <v>8000</v>
      </c>
      <c r="C8" s="11" t="inlineStr">
        <is>
          <t>One-time cost to hire</t>
        </is>
      </c>
    </row>
    <row r="9" ht="26" customHeight="1">
      <c r="A9" s="9" t="inlineStr">
        <is>
          <t>New Hire Standard Hours/Wk</t>
        </is>
      </c>
      <c r="B9" s="12" t="n">
        <v>40</v>
      </c>
      <c r="C9" s="11" t="inlineStr">
        <is>
          <t>Standard work week for new hire</t>
        </is>
      </c>
    </row>
    <row r="10" ht="26" customHeight="1">
      <c r="A10" s="9" t="inlineStr">
        <is>
          <t>OT Budget Per Quarter</t>
        </is>
      </c>
      <c r="B10" s="13" t="n">
        <v>50000</v>
      </c>
      <c r="C10" s="11" t="inlineStr">
        <is>
          <t>Maximum approved OT budget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F23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OVERTIME DATA — Enter your data in yellow cells</t>
        </is>
      </c>
      <c r="B1" s="15" t="n"/>
      <c r="C1" s="15" t="n"/>
      <c r="D1" s="15" t="n"/>
      <c r="E1" s="15" t="n"/>
      <c r="F1" s="15" t="n"/>
    </row>
    <row r="3" ht="32" customHeight="1">
      <c r="A3" s="16" t="inlineStr">
        <is>
          <t>Employee Name</t>
        </is>
      </c>
      <c r="B3" s="16" t="inlineStr">
        <is>
          <t>Department</t>
        </is>
      </c>
      <c r="C3" s="16" t="inlineStr">
        <is>
          <t>Base Rate
($/hr)</t>
        </is>
      </c>
      <c r="D3" s="16" t="inlineStr">
        <is>
          <t>Standard
Hrs/Wk</t>
        </is>
      </c>
      <c r="E3" s="16" t="inlineStr">
        <is>
          <t>OT Hours
/ Week</t>
        </is>
      </c>
      <c r="F3" s="16" t="inlineStr">
        <is>
          <t>Weeks in
Period</t>
        </is>
      </c>
    </row>
    <row r="4">
      <c r="A4" s="17" t="inlineStr">
        <is>
          <t>Alice Johnson</t>
        </is>
      </c>
      <c r="B4" s="17" t="inlineStr">
        <is>
          <t>Manufacturing</t>
        </is>
      </c>
      <c r="C4" s="18" t="n">
        <v>28</v>
      </c>
      <c r="D4" s="19" t="n">
        <v>40</v>
      </c>
      <c r="E4" s="19" t="n">
        <v>12</v>
      </c>
      <c r="F4" s="19" t="n">
        <v>13</v>
      </c>
    </row>
    <row r="5">
      <c r="A5" s="20" t="inlineStr">
        <is>
          <t>Bob Smith</t>
        </is>
      </c>
      <c r="B5" s="20" t="inlineStr">
        <is>
          <t>Manufacturing</t>
        </is>
      </c>
      <c r="C5" s="21" t="n">
        <v>25</v>
      </c>
      <c r="D5" s="22" t="n">
        <v>40</v>
      </c>
      <c r="E5" s="22" t="n">
        <v>15</v>
      </c>
      <c r="F5" s="22" t="n">
        <v>13</v>
      </c>
    </row>
    <row r="6">
      <c r="A6" s="17" t="inlineStr">
        <is>
          <t>Carol Davis</t>
        </is>
      </c>
      <c r="B6" s="17" t="inlineStr">
        <is>
          <t>Warehouse</t>
        </is>
      </c>
      <c r="C6" s="18" t="n">
        <v>22</v>
      </c>
      <c r="D6" s="19" t="n">
        <v>40</v>
      </c>
      <c r="E6" s="19" t="n">
        <v>10</v>
      </c>
      <c r="F6" s="19" t="n">
        <v>13</v>
      </c>
    </row>
    <row r="7">
      <c r="A7" s="20" t="inlineStr">
        <is>
          <t>Dan Wilson</t>
        </is>
      </c>
      <c r="B7" s="20" t="inlineStr">
        <is>
          <t>Manufacturing</t>
        </is>
      </c>
      <c r="C7" s="21" t="n">
        <v>30</v>
      </c>
      <c r="D7" s="22" t="n">
        <v>40</v>
      </c>
      <c r="E7" s="22" t="n">
        <v>8</v>
      </c>
      <c r="F7" s="22" t="n">
        <v>13</v>
      </c>
    </row>
    <row r="8">
      <c r="A8" s="17" t="inlineStr">
        <is>
          <t>Eve Martinez</t>
        </is>
      </c>
      <c r="B8" s="17" t="inlineStr">
        <is>
          <t>Customer Service</t>
        </is>
      </c>
      <c r="C8" s="18" t="n">
        <v>20</v>
      </c>
      <c r="D8" s="19" t="n">
        <v>40</v>
      </c>
      <c r="E8" s="19" t="n">
        <v>6</v>
      </c>
      <c r="F8" s="19" t="n">
        <v>13</v>
      </c>
    </row>
    <row r="9">
      <c r="A9" s="20" t="inlineStr">
        <is>
          <t>Frank Lee</t>
        </is>
      </c>
      <c r="B9" s="20" t="inlineStr">
        <is>
          <t>Warehouse</t>
        </is>
      </c>
      <c r="C9" s="21" t="n">
        <v>24</v>
      </c>
      <c r="D9" s="22" t="n">
        <v>40</v>
      </c>
      <c r="E9" s="22" t="n">
        <v>18</v>
      </c>
      <c r="F9" s="22" t="n">
        <v>13</v>
      </c>
    </row>
    <row r="10">
      <c r="A10" s="17" t="inlineStr">
        <is>
          <t>Grace Kim</t>
        </is>
      </c>
      <c r="B10" s="17" t="inlineStr">
        <is>
          <t>Manufacturing</t>
        </is>
      </c>
      <c r="C10" s="18" t="n">
        <v>26</v>
      </c>
      <c r="D10" s="19" t="n">
        <v>40</v>
      </c>
      <c r="E10" s="19" t="n">
        <v>10</v>
      </c>
      <c r="F10" s="19" t="n">
        <v>13</v>
      </c>
    </row>
    <row r="11">
      <c r="A11" s="20" t="inlineStr">
        <is>
          <t>Henry Chen</t>
        </is>
      </c>
      <c r="B11" s="20" t="inlineStr">
        <is>
          <t>IT Support</t>
        </is>
      </c>
      <c r="C11" s="21" t="n">
        <v>35</v>
      </c>
      <c r="D11" s="22" t="n">
        <v>40</v>
      </c>
      <c r="E11" s="22" t="n">
        <v>5</v>
      </c>
      <c r="F11" s="22" t="n">
        <v>13</v>
      </c>
    </row>
    <row r="12">
      <c r="A12" s="17" t="inlineStr">
        <is>
          <t>Iris Patel</t>
        </is>
      </c>
      <c r="B12" s="17" t="inlineStr">
        <is>
          <t>Customer Service</t>
        </is>
      </c>
      <c r="C12" s="18" t="n">
        <v>22</v>
      </c>
      <c r="D12" s="19" t="n">
        <v>40</v>
      </c>
      <c r="E12" s="19" t="n">
        <v>8</v>
      </c>
      <c r="F12" s="19" t="n">
        <v>13</v>
      </c>
    </row>
    <row r="13">
      <c r="A13" s="20" t="inlineStr">
        <is>
          <t>Jack Brown</t>
        </is>
      </c>
      <c r="B13" s="20" t="inlineStr">
        <is>
          <t>Warehouse</t>
        </is>
      </c>
      <c r="C13" s="21" t="n">
        <v>23</v>
      </c>
      <c r="D13" s="22" t="n">
        <v>40</v>
      </c>
      <c r="E13" s="22" t="n">
        <v>14</v>
      </c>
      <c r="F13" s="22" t="n">
        <v>13</v>
      </c>
    </row>
    <row r="14">
      <c r="A14" s="17" t="inlineStr">
        <is>
          <t>Karen White</t>
        </is>
      </c>
      <c r="B14" s="17" t="inlineStr">
        <is>
          <t>Manufacturing</t>
        </is>
      </c>
      <c r="C14" s="18" t="n">
        <v>27</v>
      </c>
      <c r="D14" s="19" t="n">
        <v>40</v>
      </c>
      <c r="E14" s="19" t="n">
        <v>20</v>
      </c>
      <c r="F14" s="19" t="n">
        <v>13</v>
      </c>
    </row>
    <row r="15">
      <c r="A15" s="20" t="inlineStr">
        <is>
          <t>Leo Garcia</t>
        </is>
      </c>
      <c r="B15" s="20" t="inlineStr">
        <is>
          <t>Manufacturing</t>
        </is>
      </c>
      <c r="C15" s="21" t="n">
        <v>29</v>
      </c>
      <c r="D15" s="22" t="n">
        <v>40</v>
      </c>
      <c r="E15" s="22" t="n">
        <v>12</v>
      </c>
      <c r="F15" s="22" t="n">
        <v>13</v>
      </c>
    </row>
    <row r="16">
      <c r="A16" s="17" t="n"/>
      <c r="B16" s="17" t="n"/>
      <c r="C16" s="17" t="n"/>
      <c r="D16" s="17" t="n"/>
      <c r="E16" s="17" t="n"/>
      <c r="F16" s="17" t="n"/>
    </row>
    <row r="17">
      <c r="A17" s="20" t="n"/>
      <c r="B17" s="20" t="n"/>
      <c r="C17" s="20" t="n"/>
      <c r="D17" s="20" t="n"/>
      <c r="E17" s="20" t="n"/>
      <c r="F17" s="20" t="n"/>
    </row>
    <row r="18">
      <c r="A18" s="17" t="n"/>
      <c r="B18" s="17" t="n"/>
      <c r="C18" s="17" t="n"/>
      <c r="D18" s="17" t="n"/>
      <c r="E18" s="17" t="n"/>
      <c r="F18" s="17" t="n"/>
    </row>
    <row r="19">
      <c r="A19" s="20" t="n"/>
      <c r="B19" s="20" t="n"/>
      <c r="C19" s="20" t="n"/>
      <c r="D19" s="20" t="n"/>
      <c r="E19" s="20" t="n"/>
      <c r="F19" s="20" t="n"/>
    </row>
    <row r="20">
      <c r="A20" s="17" t="n"/>
      <c r="B20" s="17" t="n"/>
      <c r="C20" s="17" t="n"/>
      <c r="D20" s="17" t="n"/>
      <c r="E20" s="17" t="n"/>
      <c r="F20" s="17" t="n"/>
    </row>
    <row r="21">
      <c r="A21" s="20" t="n"/>
      <c r="B21" s="20" t="n"/>
      <c r="C21" s="20" t="n"/>
      <c r="D21" s="20" t="n"/>
      <c r="E21" s="20" t="n"/>
      <c r="F21" s="20" t="n"/>
    </row>
    <row r="22">
      <c r="A22" s="17" t="n"/>
      <c r="B22" s="17" t="n"/>
      <c r="C22" s="17" t="n"/>
      <c r="D22" s="17" t="n"/>
      <c r="E22" s="17" t="n"/>
      <c r="F22" s="17" t="n"/>
    </row>
    <row r="23">
      <c r="A23" s="20" t="n"/>
      <c r="B23" s="20" t="n"/>
      <c r="C23" s="20" t="n"/>
      <c r="D23" s="20" t="n"/>
      <c r="E23" s="20" t="n"/>
      <c r="F23" s="20" t="n"/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L42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6" customWidth="1" min="10" max="10"/>
    <col width="16" customWidth="1" min="11" max="11"/>
    <col width="14" customWidth="1" min="12" max="12"/>
  </cols>
  <sheetData>
    <row r="1" ht="28" customHeight="1">
      <c r="A1" s="23" t="inlineStr">
        <is>
          <t xml:space="preserve">  CALCULATIONS — All formulas, do NOT edit</t>
        </is>
      </c>
      <c r="B1" s="24" t="n"/>
      <c r="C1" s="24" t="n"/>
      <c r="D1" s="24" t="n"/>
      <c r="E1" s="24" t="n"/>
      <c r="F1" s="24" t="n"/>
      <c r="G1" s="24" t="n"/>
      <c r="H1" s="24" t="n"/>
      <c r="I1" s="24" t="n"/>
      <c r="J1" s="24" t="n"/>
      <c r="K1" s="24" t="n"/>
      <c r="L1" s="24" t="n"/>
    </row>
    <row r="3" ht="28" customHeight="1">
      <c r="A3" s="25" t="inlineStr">
        <is>
          <t xml:space="preserve">  PER-EMPLOYEE OT COST ANALYSIS</t>
        </is>
      </c>
      <c r="B3" s="26" t="n"/>
      <c r="C3" s="26" t="n"/>
      <c r="D3" s="26" t="n"/>
      <c r="E3" s="26" t="n"/>
      <c r="F3" s="26" t="n"/>
      <c r="G3" s="26" t="n"/>
      <c r="H3" s="26" t="n"/>
      <c r="I3" s="26" t="n"/>
      <c r="J3" s="26" t="n"/>
      <c r="K3" s="26" t="n"/>
      <c r="L3" s="26" t="n"/>
    </row>
    <row r="4" ht="32" customHeight="1">
      <c r="A4" s="16" t="inlineStr">
        <is>
          <t>Employee</t>
        </is>
      </c>
      <c r="B4" s="16" t="inlineStr">
        <is>
          <t>Base Pay
/Period</t>
        </is>
      </c>
      <c r="C4" s="16" t="inlineStr">
        <is>
          <t>OT Rate</t>
        </is>
      </c>
      <c r="D4" s="16" t="inlineStr">
        <is>
          <t>OT 1.5x
Hrs/Wk</t>
        </is>
      </c>
      <c r="E4" s="16" t="inlineStr">
        <is>
          <t>OT 2x
Hrs/Wk</t>
        </is>
      </c>
      <c r="F4" s="16" t="inlineStr">
        <is>
          <t>OT Cost
/Week</t>
        </is>
      </c>
      <c r="G4" s="16" t="inlineStr">
        <is>
          <t>OT Cost
/Period</t>
        </is>
      </c>
      <c r="H4" s="16" t="inlineStr">
        <is>
          <t>Total Pay
/Period</t>
        </is>
      </c>
      <c r="I4" s="16" t="inlineStr">
        <is>
          <t>OT % of
Total</t>
        </is>
      </c>
      <c r="J4" s="16" t="inlineStr">
        <is>
          <t>Annual
OT Cost</t>
        </is>
      </c>
      <c r="K4" s="16" t="inlineStr">
        <is>
          <t>New Hire
Equivalent</t>
        </is>
      </c>
      <c r="L4" s="16" t="inlineStr">
        <is>
          <t>OT vs Hire
Savings</t>
        </is>
      </c>
    </row>
    <row r="5">
      <c r="A5" s="27">
        <f>INPUT!A4</f>
        <v/>
      </c>
      <c r="B5" s="28">
        <f>INPUT!C4*INPUT!D4*INPUT!F4</f>
        <v/>
      </c>
      <c r="C5" s="29">
        <f>INPUT!C4*CONFIG!B3</f>
        <v/>
      </c>
      <c r="D5" s="30">
        <f>IF(INPUT!E4="","",MIN(INPUT!E4,MAX(0,CONFIG!B4-INPUT!D4-INPUT!D4+INPUT!E4)))</f>
        <v/>
      </c>
      <c r="E5" s="30">
        <f>IF(INPUT!E4="","",MAX(0,(INPUT!D4+INPUT!E4)-CONFIG!B4))</f>
        <v/>
      </c>
      <c r="F5" s="31">
        <f>IF(INPUT!E4="","",D5*C5+E5*INPUT!C4*CONFIG!B5)</f>
        <v/>
      </c>
      <c r="G5" s="31">
        <f>F5*INPUT!F4</f>
        <v/>
      </c>
      <c r="H5" s="28">
        <f>B5+G5</f>
        <v/>
      </c>
      <c r="I5" s="32">
        <f>IFERROR(G5/H5,0)</f>
        <v/>
      </c>
      <c r="J5" s="28">
        <f>IFERROR(F5*CONFIG!B6,0)</f>
        <v/>
      </c>
      <c r="K5" s="28">
        <f>IF(INPUT!E4="","",INPUT!C4*INPUT!E4*CONFIG!B6*CONFIG!B7+CONFIG!B8)</f>
        <v/>
      </c>
      <c r="L5" s="31">
        <f>IF(K5="","",K5-J5)</f>
        <v/>
      </c>
    </row>
    <row r="6">
      <c r="A6" s="33">
        <f>INPUT!A5</f>
        <v/>
      </c>
      <c r="B6" s="34">
        <f>INPUT!C5*INPUT!D5*INPUT!F5</f>
        <v/>
      </c>
      <c r="C6" s="35">
        <f>INPUT!C5*CONFIG!B3</f>
        <v/>
      </c>
      <c r="D6" s="36">
        <f>IF(INPUT!E5="","",MIN(INPUT!E5,MAX(0,CONFIG!B4-INPUT!D5-INPUT!D5+INPUT!E5)))</f>
        <v/>
      </c>
      <c r="E6" s="36">
        <f>IF(INPUT!E5="","",MAX(0,(INPUT!D5+INPUT!E5)-CONFIG!B4))</f>
        <v/>
      </c>
      <c r="F6" s="37">
        <f>IF(INPUT!E5="","",D6*C6+E6*INPUT!C5*CONFIG!B5)</f>
        <v/>
      </c>
      <c r="G6" s="37">
        <f>F6*INPUT!F5</f>
        <v/>
      </c>
      <c r="H6" s="34">
        <f>B6+G6</f>
        <v/>
      </c>
      <c r="I6" s="38">
        <f>IFERROR(G6/H6,0)</f>
        <v/>
      </c>
      <c r="J6" s="34">
        <f>IFERROR(F6*CONFIG!B6,0)</f>
        <v/>
      </c>
      <c r="K6" s="34">
        <f>IF(INPUT!E5="","",INPUT!C5*INPUT!E5*CONFIG!B6*CONFIG!B7+CONFIG!B8)</f>
        <v/>
      </c>
      <c r="L6" s="37">
        <f>IF(K6="","",K6-J6)</f>
        <v/>
      </c>
    </row>
    <row r="7">
      <c r="A7" s="27">
        <f>INPUT!A6</f>
        <v/>
      </c>
      <c r="B7" s="28">
        <f>INPUT!C6*INPUT!D6*INPUT!F6</f>
        <v/>
      </c>
      <c r="C7" s="29">
        <f>INPUT!C6*CONFIG!B3</f>
        <v/>
      </c>
      <c r="D7" s="30">
        <f>IF(INPUT!E6="","",MIN(INPUT!E6,MAX(0,CONFIG!B4-INPUT!D6-INPUT!D6+INPUT!E6)))</f>
        <v/>
      </c>
      <c r="E7" s="30">
        <f>IF(INPUT!E6="","",MAX(0,(INPUT!D6+INPUT!E6)-CONFIG!B4))</f>
        <v/>
      </c>
      <c r="F7" s="31">
        <f>IF(INPUT!E6="","",D7*C7+E7*INPUT!C6*CONFIG!B5)</f>
        <v/>
      </c>
      <c r="G7" s="31">
        <f>F7*INPUT!F6</f>
        <v/>
      </c>
      <c r="H7" s="28">
        <f>B7+G7</f>
        <v/>
      </c>
      <c r="I7" s="32">
        <f>IFERROR(G7/H7,0)</f>
        <v/>
      </c>
      <c r="J7" s="28">
        <f>IFERROR(F7*CONFIG!B6,0)</f>
        <v/>
      </c>
      <c r="K7" s="28">
        <f>IF(INPUT!E6="","",INPUT!C6*INPUT!E6*CONFIG!B6*CONFIG!B7+CONFIG!B8)</f>
        <v/>
      </c>
      <c r="L7" s="31">
        <f>IF(K7="","",K7-J7)</f>
        <v/>
      </c>
    </row>
    <row r="8">
      <c r="A8" s="33">
        <f>INPUT!A7</f>
        <v/>
      </c>
      <c r="B8" s="34">
        <f>INPUT!C7*INPUT!D7*INPUT!F7</f>
        <v/>
      </c>
      <c r="C8" s="35">
        <f>INPUT!C7*CONFIG!B3</f>
        <v/>
      </c>
      <c r="D8" s="36">
        <f>IF(INPUT!E7="","",MIN(INPUT!E7,MAX(0,CONFIG!B4-INPUT!D7-INPUT!D7+INPUT!E7)))</f>
        <v/>
      </c>
      <c r="E8" s="36">
        <f>IF(INPUT!E7="","",MAX(0,(INPUT!D7+INPUT!E7)-CONFIG!B4))</f>
        <v/>
      </c>
      <c r="F8" s="37">
        <f>IF(INPUT!E7="","",D8*C8+E8*INPUT!C7*CONFIG!B5)</f>
        <v/>
      </c>
      <c r="G8" s="37">
        <f>F8*INPUT!F7</f>
        <v/>
      </c>
      <c r="H8" s="34">
        <f>B8+G8</f>
        <v/>
      </c>
      <c r="I8" s="38">
        <f>IFERROR(G8/H8,0)</f>
        <v/>
      </c>
      <c r="J8" s="34">
        <f>IFERROR(F8*CONFIG!B6,0)</f>
        <v/>
      </c>
      <c r="K8" s="34">
        <f>IF(INPUT!E7="","",INPUT!C7*INPUT!E7*CONFIG!B6*CONFIG!B7+CONFIG!B8)</f>
        <v/>
      </c>
      <c r="L8" s="37">
        <f>IF(K8="","",K8-J8)</f>
        <v/>
      </c>
    </row>
    <row r="9">
      <c r="A9" s="27">
        <f>INPUT!A8</f>
        <v/>
      </c>
      <c r="B9" s="28">
        <f>INPUT!C8*INPUT!D8*INPUT!F8</f>
        <v/>
      </c>
      <c r="C9" s="29">
        <f>INPUT!C8*CONFIG!B3</f>
        <v/>
      </c>
      <c r="D9" s="30">
        <f>IF(INPUT!E8="","",MIN(INPUT!E8,MAX(0,CONFIG!B4-INPUT!D8-INPUT!D8+INPUT!E8)))</f>
        <v/>
      </c>
      <c r="E9" s="30">
        <f>IF(INPUT!E8="","",MAX(0,(INPUT!D8+INPUT!E8)-CONFIG!B4))</f>
        <v/>
      </c>
      <c r="F9" s="31">
        <f>IF(INPUT!E8="","",D9*C9+E9*INPUT!C8*CONFIG!B5)</f>
        <v/>
      </c>
      <c r="G9" s="31">
        <f>F9*INPUT!F8</f>
        <v/>
      </c>
      <c r="H9" s="28">
        <f>B9+G9</f>
        <v/>
      </c>
      <c r="I9" s="32">
        <f>IFERROR(G9/H9,0)</f>
        <v/>
      </c>
      <c r="J9" s="28">
        <f>IFERROR(F9*CONFIG!B6,0)</f>
        <v/>
      </c>
      <c r="K9" s="28">
        <f>IF(INPUT!E8="","",INPUT!C8*INPUT!E8*CONFIG!B6*CONFIG!B7+CONFIG!B8)</f>
        <v/>
      </c>
      <c r="L9" s="31">
        <f>IF(K9="","",K9-J9)</f>
        <v/>
      </c>
    </row>
    <row r="10">
      <c r="A10" s="33">
        <f>INPUT!A9</f>
        <v/>
      </c>
      <c r="B10" s="34">
        <f>INPUT!C9*INPUT!D9*INPUT!F9</f>
        <v/>
      </c>
      <c r="C10" s="35">
        <f>INPUT!C9*CONFIG!B3</f>
        <v/>
      </c>
      <c r="D10" s="36">
        <f>IF(INPUT!E9="","",MIN(INPUT!E9,MAX(0,CONFIG!B4-INPUT!D9-INPUT!D9+INPUT!E9)))</f>
        <v/>
      </c>
      <c r="E10" s="36">
        <f>IF(INPUT!E9="","",MAX(0,(INPUT!D9+INPUT!E9)-CONFIG!B4))</f>
        <v/>
      </c>
      <c r="F10" s="37">
        <f>IF(INPUT!E9="","",D10*C10+E10*INPUT!C9*CONFIG!B5)</f>
        <v/>
      </c>
      <c r="G10" s="37">
        <f>F10*INPUT!F9</f>
        <v/>
      </c>
      <c r="H10" s="34">
        <f>B10+G10</f>
        <v/>
      </c>
      <c r="I10" s="38">
        <f>IFERROR(G10/H10,0)</f>
        <v/>
      </c>
      <c r="J10" s="34">
        <f>IFERROR(F10*CONFIG!B6,0)</f>
        <v/>
      </c>
      <c r="K10" s="34">
        <f>IF(INPUT!E9="","",INPUT!C9*INPUT!E9*CONFIG!B6*CONFIG!B7+CONFIG!B8)</f>
        <v/>
      </c>
      <c r="L10" s="37">
        <f>IF(K10="","",K10-J10)</f>
        <v/>
      </c>
    </row>
    <row r="11">
      <c r="A11" s="27">
        <f>INPUT!A10</f>
        <v/>
      </c>
      <c r="B11" s="28">
        <f>INPUT!C10*INPUT!D10*INPUT!F10</f>
        <v/>
      </c>
      <c r="C11" s="29">
        <f>INPUT!C10*CONFIG!B3</f>
        <v/>
      </c>
      <c r="D11" s="30">
        <f>IF(INPUT!E10="","",MIN(INPUT!E10,MAX(0,CONFIG!B4-INPUT!D10-INPUT!D10+INPUT!E10)))</f>
        <v/>
      </c>
      <c r="E11" s="30">
        <f>IF(INPUT!E10="","",MAX(0,(INPUT!D10+INPUT!E10)-CONFIG!B4))</f>
        <v/>
      </c>
      <c r="F11" s="31">
        <f>IF(INPUT!E10="","",D11*C11+E11*INPUT!C10*CONFIG!B5)</f>
        <v/>
      </c>
      <c r="G11" s="31">
        <f>F11*INPUT!F10</f>
        <v/>
      </c>
      <c r="H11" s="28">
        <f>B11+G11</f>
        <v/>
      </c>
      <c r="I11" s="32">
        <f>IFERROR(G11/H11,0)</f>
        <v/>
      </c>
      <c r="J11" s="28">
        <f>IFERROR(F11*CONFIG!B6,0)</f>
        <v/>
      </c>
      <c r="K11" s="28">
        <f>IF(INPUT!E10="","",INPUT!C10*INPUT!E10*CONFIG!B6*CONFIG!B7+CONFIG!B8)</f>
        <v/>
      </c>
      <c r="L11" s="31">
        <f>IF(K11="","",K11-J11)</f>
        <v/>
      </c>
    </row>
    <row r="12">
      <c r="A12" s="33">
        <f>INPUT!A11</f>
        <v/>
      </c>
      <c r="B12" s="34">
        <f>INPUT!C11*INPUT!D11*INPUT!F11</f>
        <v/>
      </c>
      <c r="C12" s="35">
        <f>INPUT!C11*CONFIG!B3</f>
        <v/>
      </c>
      <c r="D12" s="36">
        <f>IF(INPUT!E11="","",MIN(INPUT!E11,MAX(0,CONFIG!B4-INPUT!D11-INPUT!D11+INPUT!E11)))</f>
        <v/>
      </c>
      <c r="E12" s="36">
        <f>IF(INPUT!E11="","",MAX(0,(INPUT!D11+INPUT!E11)-CONFIG!B4))</f>
        <v/>
      </c>
      <c r="F12" s="37">
        <f>IF(INPUT!E11="","",D12*C12+E12*INPUT!C11*CONFIG!B5)</f>
        <v/>
      </c>
      <c r="G12" s="37">
        <f>F12*INPUT!F11</f>
        <v/>
      </c>
      <c r="H12" s="34">
        <f>B12+G12</f>
        <v/>
      </c>
      <c r="I12" s="38">
        <f>IFERROR(G12/H12,0)</f>
        <v/>
      </c>
      <c r="J12" s="34">
        <f>IFERROR(F12*CONFIG!B6,0)</f>
        <v/>
      </c>
      <c r="K12" s="34">
        <f>IF(INPUT!E11="","",INPUT!C11*INPUT!E11*CONFIG!B6*CONFIG!B7+CONFIG!B8)</f>
        <v/>
      </c>
      <c r="L12" s="37">
        <f>IF(K12="","",K12-J12)</f>
        <v/>
      </c>
    </row>
    <row r="13">
      <c r="A13" s="27">
        <f>INPUT!A12</f>
        <v/>
      </c>
      <c r="B13" s="28">
        <f>INPUT!C12*INPUT!D12*INPUT!F12</f>
        <v/>
      </c>
      <c r="C13" s="29">
        <f>INPUT!C12*CONFIG!B3</f>
        <v/>
      </c>
      <c r="D13" s="30">
        <f>IF(INPUT!E12="","",MIN(INPUT!E12,MAX(0,CONFIG!B4-INPUT!D12-INPUT!D12+INPUT!E12)))</f>
        <v/>
      </c>
      <c r="E13" s="30">
        <f>IF(INPUT!E12="","",MAX(0,(INPUT!D12+INPUT!E12)-CONFIG!B4))</f>
        <v/>
      </c>
      <c r="F13" s="31">
        <f>IF(INPUT!E12="","",D13*C13+E13*INPUT!C12*CONFIG!B5)</f>
        <v/>
      </c>
      <c r="G13" s="31">
        <f>F13*INPUT!F12</f>
        <v/>
      </c>
      <c r="H13" s="28">
        <f>B13+G13</f>
        <v/>
      </c>
      <c r="I13" s="32">
        <f>IFERROR(G13/H13,0)</f>
        <v/>
      </c>
      <c r="J13" s="28">
        <f>IFERROR(F13*CONFIG!B6,0)</f>
        <v/>
      </c>
      <c r="K13" s="28">
        <f>IF(INPUT!E12="","",INPUT!C12*INPUT!E12*CONFIG!B6*CONFIG!B7+CONFIG!B8)</f>
        <v/>
      </c>
      <c r="L13" s="31">
        <f>IF(K13="","",K13-J13)</f>
        <v/>
      </c>
    </row>
    <row r="14">
      <c r="A14" s="33">
        <f>INPUT!A13</f>
        <v/>
      </c>
      <c r="B14" s="34">
        <f>INPUT!C13*INPUT!D13*INPUT!F13</f>
        <v/>
      </c>
      <c r="C14" s="35">
        <f>INPUT!C13*CONFIG!B3</f>
        <v/>
      </c>
      <c r="D14" s="36">
        <f>IF(INPUT!E13="","",MIN(INPUT!E13,MAX(0,CONFIG!B4-INPUT!D13-INPUT!D13+INPUT!E13)))</f>
        <v/>
      </c>
      <c r="E14" s="36">
        <f>IF(INPUT!E13="","",MAX(0,(INPUT!D13+INPUT!E13)-CONFIG!B4))</f>
        <v/>
      </c>
      <c r="F14" s="37">
        <f>IF(INPUT!E13="","",D14*C14+E14*INPUT!C13*CONFIG!B5)</f>
        <v/>
      </c>
      <c r="G14" s="37">
        <f>F14*INPUT!F13</f>
        <v/>
      </c>
      <c r="H14" s="34">
        <f>B14+G14</f>
        <v/>
      </c>
      <c r="I14" s="38">
        <f>IFERROR(G14/H14,0)</f>
        <v/>
      </c>
      <c r="J14" s="34">
        <f>IFERROR(F14*CONFIG!B6,0)</f>
        <v/>
      </c>
      <c r="K14" s="34">
        <f>IF(INPUT!E13="","",INPUT!C13*INPUT!E13*CONFIG!B6*CONFIG!B7+CONFIG!B8)</f>
        <v/>
      </c>
      <c r="L14" s="37">
        <f>IF(K14="","",K14-J14)</f>
        <v/>
      </c>
    </row>
    <row r="15">
      <c r="A15" s="27">
        <f>INPUT!A14</f>
        <v/>
      </c>
      <c r="B15" s="28">
        <f>INPUT!C14*INPUT!D14*INPUT!F14</f>
        <v/>
      </c>
      <c r="C15" s="29">
        <f>INPUT!C14*CONFIG!B3</f>
        <v/>
      </c>
      <c r="D15" s="30">
        <f>IF(INPUT!E14="","",MIN(INPUT!E14,MAX(0,CONFIG!B4-INPUT!D14-INPUT!D14+INPUT!E14)))</f>
        <v/>
      </c>
      <c r="E15" s="30">
        <f>IF(INPUT!E14="","",MAX(0,(INPUT!D14+INPUT!E14)-CONFIG!B4))</f>
        <v/>
      </c>
      <c r="F15" s="31">
        <f>IF(INPUT!E14="","",D15*C15+E15*INPUT!C14*CONFIG!B5)</f>
        <v/>
      </c>
      <c r="G15" s="31">
        <f>F15*INPUT!F14</f>
        <v/>
      </c>
      <c r="H15" s="28">
        <f>B15+G15</f>
        <v/>
      </c>
      <c r="I15" s="32">
        <f>IFERROR(G15/H15,0)</f>
        <v/>
      </c>
      <c r="J15" s="28">
        <f>IFERROR(F15*CONFIG!B6,0)</f>
        <v/>
      </c>
      <c r="K15" s="28">
        <f>IF(INPUT!E14="","",INPUT!C14*INPUT!E14*CONFIG!B6*CONFIG!B7+CONFIG!B8)</f>
        <v/>
      </c>
      <c r="L15" s="31">
        <f>IF(K15="","",K15-J15)</f>
        <v/>
      </c>
    </row>
    <row r="16">
      <c r="A16" s="33">
        <f>INPUT!A15</f>
        <v/>
      </c>
      <c r="B16" s="34">
        <f>INPUT!C15*INPUT!D15*INPUT!F15</f>
        <v/>
      </c>
      <c r="C16" s="35">
        <f>INPUT!C15*CONFIG!B3</f>
        <v/>
      </c>
      <c r="D16" s="36">
        <f>IF(INPUT!E15="","",MIN(INPUT!E15,MAX(0,CONFIG!B4-INPUT!D15-INPUT!D15+INPUT!E15)))</f>
        <v/>
      </c>
      <c r="E16" s="36">
        <f>IF(INPUT!E15="","",MAX(0,(INPUT!D15+INPUT!E15)-CONFIG!B4))</f>
        <v/>
      </c>
      <c r="F16" s="37">
        <f>IF(INPUT!E15="","",D16*C16+E16*INPUT!C15*CONFIG!B5)</f>
        <v/>
      </c>
      <c r="G16" s="37">
        <f>F16*INPUT!F15</f>
        <v/>
      </c>
      <c r="H16" s="34">
        <f>B16+G16</f>
        <v/>
      </c>
      <c r="I16" s="38">
        <f>IFERROR(G16/H16,0)</f>
        <v/>
      </c>
      <c r="J16" s="34">
        <f>IFERROR(F16*CONFIG!B6,0)</f>
        <v/>
      </c>
      <c r="K16" s="34">
        <f>IF(INPUT!E15="","",INPUT!C15*INPUT!E15*CONFIG!B6*CONFIG!B7+CONFIG!B8)</f>
        <v/>
      </c>
      <c r="L16" s="37">
        <f>IF(K16="","",K16-J16)</f>
        <v/>
      </c>
    </row>
    <row r="17">
      <c r="A17" s="27">
        <f>INPUT!A16</f>
        <v/>
      </c>
      <c r="B17" s="28">
        <f>INPUT!C16*INPUT!D16*INPUT!F16</f>
        <v/>
      </c>
      <c r="C17" s="29">
        <f>INPUT!C16*CONFIG!B3</f>
        <v/>
      </c>
      <c r="D17" s="30">
        <f>IF(INPUT!E16="","",MIN(INPUT!E16,MAX(0,CONFIG!B4-INPUT!D16-INPUT!D16+INPUT!E16)))</f>
        <v/>
      </c>
      <c r="E17" s="30">
        <f>IF(INPUT!E16="","",MAX(0,(INPUT!D16+INPUT!E16)-CONFIG!B4))</f>
        <v/>
      </c>
      <c r="F17" s="31">
        <f>IF(INPUT!E16="","",D17*C17+E17*INPUT!C16*CONFIG!B5)</f>
        <v/>
      </c>
      <c r="G17" s="31">
        <f>F17*INPUT!F16</f>
        <v/>
      </c>
      <c r="H17" s="28">
        <f>B17+G17</f>
        <v/>
      </c>
      <c r="I17" s="32">
        <f>IFERROR(G17/H17,0)</f>
        <v/>
      </c>
      <c r="J17" s="28">
        <f>IFERROR(F17*CONFIG!B6,0)</f>
        <v/>
      </c>
      <c r="K17" s="28">
        <f>IF(INPUT!E16="","",INPUT!C16*INPUT!E16*CONFIG!B6*CONFIG!B7+CONFIG!B8)</f>
        <v/>
      </c>
      <c r="L17" s="31">
        <f>IF(K17="","",K17-J17)</f>
        <v/>
      </c>
    </row>
    <row r="18">
      <c r="A18" s="33">
        <f>INPUT!A17</f>
        <v/>
      </c>
      <c r="B18" s="34">
        <f>INPUT!C17*INPUT!D17*INPUT!F17</f>
        <v/>
      </c>
      <c r="C18" s="35">
        <f>INPUT!C17*CONFIG!B3</f>
        <v/>
      </c>
      <c r="D18" s="36">
        <f>IF(INPUT!E17="","",MIN(INPUT!E17,MAX(0,CONFIG!B4-INPUT!D17-INPUT!D17+INPUT!E17)))</f>
        <v/>
      </c>
      <c r="E18" s="36">
        <f>IF(INPUT!E17="","",MAX(0,(INPUT!D17+INPUT!E17)-CONFIG!B4))</f>
        <v/>
      </c>
      <c r="F18" s="37">
        <f>IF(INPUT!E17="","",D18*C18+E18*INPUT!C17*CONFIG!B5)</f>
        <v/>
      </c>
      <c r="G18" s="37">
        <f>F18*INPUT!F17</f>
        <v/>
      </c>
      <c r="H18" s="34">
        <f>B18+G18</f>
        <v/>
      </c>
      <c r="I18" s="38">
        <f>IFERROR(G18/H18,0)</f>
        <v/>
      </c>
      <c r="J18" s="34">
        <f>IFERROR(F18*CONFIG!B6,0)</f>
        <v/>
      </c>
      <c r="K18" s="34">
        <f>IF(INPUT!E17="","",INPUT!C17*INPUT!E17*CONFIG!B6*CONFIG!B7+CONFIG!B8)</f>
        <v/>
      </c>
      <c r="L18" s="37">
        <f>IF(K18="","",K18-J18)</f>
        <v/>
      </c>
    </row>
    <row r="19">
      <c r="A19" s="27">
        <f>INPUT!A18</f>
        <v/>
      </c>
      <c r="B19" s="28">
        <f>INPUT!C18*INPUT!D18*INPUT!F18</f>
        <v/>
      </c>
      <c r="C19" s="29">
        <f>INPUT!C18*CONFIG!B3</f>
        <v/>
      </c>
      <c r="D19" s="30">
        <f>IF(INPUT!E18="","",MIN(INPUT!E18,MAX(0,CONFIG!B4-INPUT!D18-INPUT!D18+INPUT!E18)))</f>
        <v/>
      </c>
      <c r="E19" s="30">
        <f>IF(INPUT!E18="","",MAX(0,(INPUT!D18+INPUT!E18)-CONFIG!B4))</f>
        <v/>
      </c>
      <c r="F19" s="31">
        <f>IF(INPUT!E18="","",D19*C19+E19*INPUT!C18*CONFIG!B5)</f>
        <v/>
      </c>
      <c r="G19" s="31">
        <f>F19*INPUT!F18</f>
        <v/>
      </c>
      <c r="H19" s="28">
        <f>B19+G19</f>
        <v/>
      </c>
      <c r="I19" s="32">
        <f>IFERROR(G19/H19,0)</f>
        <v/>
      </c>
      <c r="J19" s="28">
        <f>IFERROR(F19*CONFIG!B6,0)</f>
        <v/>
      </c>
      <c r="K19" s="28">
        <f>IF(INPUT!E18="","",INPUT!C18*INPUT!E18*CONFIG!B6*CONFIG!B7+CONFIG!B8)</f>
        <v/>
      </c>
      <c r="L19" s="31">
        <f>IF(K19="","",K19-J19)</f>
        <v/>
      </c>
    </row>
    <row r="20">
      <c r="A20" s="33">
        <f>INPUT!A19</f>
        <v/>
      </c>
      <c r="B20" s="34">
        <f>INPUT!C19*INPUT!D19*INPUT!F19</f>
        <v/>
      </c>
      <c r="C20" s="35">
        <f>INPUT!C19*CONFIG!B3</f>
        <v/>
      </c>
      <c r="D20" s="36">
        <f>IF(INPUT!E19="","",MIN(INPUT!E19,MAX(0,CONFIG!B4-INPUT!D19-INPUT!D19+INPUT!E19)))</f>
        <v/>
      </c>
      <c r="E20" s="36">
        <f>IF(INPUT!E19="","",MAX(0,(INPUT!D19+INPUT!E19)-CONFIG!B4))</f>
        <v/>
      </c>
      <c r="F20" s="37">
        <f>IF(INPUT!E19="","",D20*C20+E20*INPUT!C19*CONFIG!B5)</f>
        <v/>
      </c>
      <c r="G20" s="37">
        <f>F20*INPUT!F19</f>
        <v/>
      </c>
      <c r="H20" s="34">
        <f>B20+G20</f>
        <v/>
      </c>
      <c r="I20" s="38">
        <f>IFERROR(G20/H20,0)</f>
        <v/>
      </c>
      <c r="J20" s="34">
        <f>IFERROR(F20*CONFIG!B6,0)</f>
        <v/>
      </c>
      <c r="K20" s="34">
        <f>IF(INPUT!E19="","",INPUT!C19*INPUT!E19*CONFIG!B6*CONFIG!B7+CONFIG!B8)</f>
        <v/>
      </c>
      <c r="L20" s="37">
        <f>IF(K20="","",K20-J20)</f>
        <v/>
      </c>
    </row>
    <row r="21">
      <c r="A21" s="27">
        <f>INPUT!A20</f>
        <v/>
      </c>
      <c r="B21" s="28">
        <f>INPUT!C20*INPUT!D20*INPUT!F20</f>
        <v/>
      </c>
      <c r="C21" s="29">
        <f>INPUT!C20*CONFIG!B3</f>
        <v/>
      </c>
      <c r="D21" s="30">
        <f>IF(INPUT!E20="","",MIN(INPUT!E20,MAX(0,CONFIG!B4-INPUT!D20-INPUT!D20+INPUT!E20)))</f>
        <v/>
      </c>
      <c r="E21" s="30">
        <f>IF(INPUT!E20="","",MAX(0,(INPUT!D20+INPUT!E20)-CONFIG!B4))</f>
        <v/>
      </c>
      <c r="F21" s="31">
        <f>IF(INPUT!E20="","",D21*C21+E21*INPUT!C20*CONFIG!B5)</f>
        <v/>
      </c>
      <c r="G21" s="31">
        <f>F21*INPUT!F20</f>
        <v/>
      </c>
      <c r="H21" s="28">
        <f>B21+G21</f>
        <v/>
      </c>
      <c r="I21" s="32">
        <f>IFERROR(G21/H21,0)</f>
        <v/>
      </c>
      <c r="J21" s="28">
        <f>IFERROR(F21*CONFIG!B6,0)</f>
        <v/>
      </c>
      <c r="K21" s="28">
        <f>IF(INPUT!E20="","",INPUT!C20*INPUT!E20*CONFIG!B6*CONFIG!B7+CONFIG!B8)</f>
        <v/>
      </c>
      <c r="L21" s="31">
        <f>IF(K21="","",K21-J21)</f>
        <v/>
      </c>
    </row>
    <row r="22">
      <c r="A22" s="33">
        <f>INPUT!A21</f>
        <v/>
      </c>
      <c r="B22" s="34">
        <f>INPUT!C21*INPUT!D21*INPUT!F21</f>
        <v/>
      </c>
      <c r="C22" s="35">
        <f>INPUT!C21*CONFIG!B3</f>
        <v/>
      </c>
      <c r="D22" s="36">
        <f>IF(INPUT!E21="","",MIN(INPUT!E21,MAX(0,CONFIG!B4-INPUT!D21-INPUT!D21+INPUT!E21)))</f>
        <v/>
      </c>
      <c r="E22" s="36">
        <f>IF(INPUT!E21="","",MAX(0,(INPUT!D21+INPUT!E21)-CONFIG!B4))</f>
        <v/>
      </c>
      <c r="F22" s="37">
        <f>IF(INPUT!E21="","",D22*C22+E22*INPUT!C21*CONFIG!B5)</f>
        <v/>
      </c>
      <c r="G22" s="37">
        <f>F22*INPUT!F21</f>
        <v/>
      </c>
      <c r="H22" s="34">
        <f>B22+G22</f>
        <v/>
      </c>
      <c r="I22" s="38">
        <f>IFERROR(G22/H22,0)</f>
        <v/>
      </c>
      <c r="J22" s="34">
        <f>IFERROR(F22*CONFIG!B6,0)</f>
        <v/>
      </c>
      <c r="K22" s="34">
        <f>IF(INPUT!E21="","",INPUT!C21*INPUT!E21*CONFIG!B6*CONFIG!B7+CONFIG!B8)</f>
        <v/>
      </c>
      <c r="L22" s="37">
        <f>IF(K22="","",K22-J22)</f>
        <v/>
      </c>
    </row>
    <row r="23">
      <c r="A23" s="27">
        <f>INPUT!A22</f>
        <v/>
      </c>
      <c r="B23" s="28">
        <f>INPUT!C22*INPUT!D22*INPUT!F22</f>
        <v/>
      </c>
      <c r="C23" s="29">
        <f>INPUT!C22*CONFIG!B3</f>
        <v/>
      </c>
      <c r="D23" s="30">
        <f>IF(INPUT!E22="","",MIN(INPUT!E22,MAX(0,CONFIG!B4-INPUT!D22-INPUT!D22+INPUT!E22)))</f>
        <v/>
      </c>
      <c r="E23" s="30">
        <f>IF(INPUT!E22="","",MAX(0,(INPUT!D22+INPUT!E22)-CONFIG!B4))</f>
        <v/>
      </c>
      <c r="F23" s="31">
        <f>IF(INPUT!E22="","",D23*C23+E23*INPUT!C22*CONFIG!B5)</f>
        <v/>
      </c>
      <c r="G23" s="31">
        <f>F23*INPUT!F22</f>
        <v/>
      </c>
      <c r="H23" s="28">
        <f>B23+G23</f>
        <v/>
      </c>
      <c r="I23" s="32">
        <f>IFERROR(G23/H23,0)</f>
        <v/>
      </c>
      <c r="J23" s="28">
        <f>IFERROR(F23*CONFIG!B6,0)</f>
        <v/>
      </c>
      <c r="K23" s="28">
        <f>IF(INPUT!E22="","",INPUT!C22*INPUT!E22*CONFIG!B6*CONFIG!B7+CONFIG!B8)</f>
        <v/>
      </c>
      <c r="L23" s="31">
        <f>IF(K23="","",K23-J23)</f>
        <v/>
      </c>
    </row>
    <row r="24">
      <c r="A24" s="33">
        <f>INPUT!A23</f>
        <v/>
      </c>
      <c r="B24" s="34">
        <f>INPUT!C23*INPUT!D23*INPUT!F23</f>
        <v/>
      </c>
      <c r="C24" s="35">
        <f>INPUT!C23*CONFIG!B3</f>
        <v/>
      </c>
      <c r="D24" s="36">
        <f>IF(INPUT!E23="","",MIN(INPUT!E23,MAX(0,CONFIG!B4-INPUT!D23-INPUT!D23+INPUT!E23)))</f>
        <v/>
      </c>
      <c r="E24" s="36">
        <f>IF(INPUT!E23="","",MAX(0,(INPUT!D23+INPUT!E23)-CONFIG!B4))</f>
        <v/>
      </c>
      <c r="F24" s="37">
        <f>IF(INPUT!E23="","",D24*C24+E24*INPUT!C23*CONFIG!B5)</f>
        <v/>
      </c>
      <c r="G24" s="37">
        <f>F24*INPUT!F23</f>
        <v/>
      </c>
      <c r="H24" s="34">
        <f>B24+G24</f>
        <v/>
      </c>
      <c r="I24" s="38">
        <f>IFERROR(G24/H24,0)</f>
        <v/>
      </c>
      <c r="J24" s="34">
        <f>IFERROR(F24*CONFIG!B6,0)</f>
        <v/>
      </c>
      <c r="K24" s="34">
        <f>IF(INPUT!E23="","",INPUT!C23*INPUT!E23*CONFIG!B6*CONFIG!B7+CONFIG!B8)</f>
        <v/>
      </c>
      <c r="L24" s="37">
        <f>IF(K24="","",K24-J24)</f>
        <v/>
      </c>
    </row>
    <row r="26" ht="28" customHeight="1">
      <c r="A26" s="39" t="inlineStr">
        <is>
          <t xml:space="preserve">  SUMMARY METRICS</t>
        </is>
      </c>
      <c r="B26" s="40" t="n"/>
      <c r="C26" s="40" t="n"/>
      <c r="D26" s="40" t="n"/>
      <c r="E26" s="40" t="n"/>
      <c r="F26" s="40" t="n"/>
      <c r="G26" s="40" t="n"/>
      <c r="H26" s="40" t="n"/>
      <c r="I26" s="40" t="n"/>
      <c r="J26" s="40" t="n"/>
      <c r="K26" s="40" t="n"/>
      <c r="L26" s="40" t="n"/>
    </row>
    <row r="28" ht="28" customHeight="1">
      <c r="A28" s="41" t="inlineStr">
        <is>
          <t>Total Employees With OT</t>
        </is>
      </c>
      <c r="B28" s="42">
        <f>COUNTIF(INPUT!E4:E23,"&gt;"&amp;0)</f>
        <v/>
      </c>
    </row>
    <row r="29" ht="28" customHeight="1">
      <c r="A29" s="41" t="inlineStr">
        <is>
          <t>Total OT Hours / Week</t>
        </is>
      </c>
      <c r="B29" s="42">
        <f>SUM(INPUT!E4:E23)</f>
        <v/>
      </c>
    </row>
    <row r="30" ht="28" customHeight="1">
      <c r="A30" s="41" t="inlineStr">
        <is>
          <t>Total OT Cost / Period</t>
        </is>
      </c>
      <c r="B30" s="31">
        <f>SUM(G5:G24)</f>
        <v/>
      </c>
    </row>
    <row r="31" ht="28" customHeight="1">
      <c r="A31" s="41" t="inlineStr">
        <is>
          <t>Total Base Pay / Period</t>
        </is>
      </c>
      <c r="B31" s="31">
        <f>SUM(B5:B24)</f>
        <v/>
      </c>
    </row>
    <row r="32" ht="28" customHeight="1">
      <c r="A32" s="41" t="inlineStr">
        <is>
          <t>OT % of Total Labor</t>
        </is>
      </c>
      <c r="B32" s="43">
        <f>IFERROR(B30/(B30+B31),0)</f>
        <v/>
      </c>
    </row>
    <row r="33" ht="28" customHeight="1">
      <c r="A33" s="41" t="inlineStr">
        <is>
          <t>Total Annual OT Cost</t>
        </is>
      </c>
      <c r="B33" s="31">
        <f>SUM(J5:J24)</f>
        <v/>
      </c>
    </row>
    <row r="34" ht="28" customHeight="1">
      <c r="A34" s="41" t="inlineStr">
        <is>
          <t>Avg OT Cost / Employee</t>
        </is>
      </c>
      <c r="B34" s="31">
        <f>IFERROR(B33/B28,0)</f>
        <v/>
      </c>
    </row>
    <row r="35" ht="28" customHeight="1">
      <c r="A35" s="41" t="inlineStr">
        <is>
          <t>Highest OT Employee</t>
        </is>
      </c>
      <c r="B35" s="44">
        <f>IFERROR(INDEX(A5:A24,MATCH(MAX(J5:J24),J5:J24,0)),"")</f>
        <v/>
      </c>
    </row>
    <row r="36" ht="28" customHeight="1">
      <c r="A36" s="41" t="inlineStr">
        <is>
          <t>Highest OT Amount</t>
        </is>
      </c>
      <c r="B36" s="31">
        <f>MAX(J5:J24)</f>
        <v/>
      </c>
    </row>
    <row r="37" ht="28" customHeight="1">
      <c r="A37" s="41" t="inlineStr">
        <is>
          <t>Total New Hire Equiv Cost</t>
        </is>
      </c>
      <c r="B37" s="31">
        <f>SUM(K5:K24)</f>
        <v/>
      </c>
    </row>
    <row r="38" ht="28" customHeight="1">
      <c r="A38" s="41" t="inlineStr">
        <is>
          <t>Total OT vs Hire Savings</t>
        </is>
      </c>
      <c r="B38" s="31">
        <f>SUM(L5:L24)</f>
        <v/>
      </c>
    </row>
    <row r="39" ht="28" customHeight="1">
      <c r="A39" s="41" t="inlineStr">
        <is>
          <t>Employees Where Hire Cheaper</t>
        </is>
      </c>
      <c r="B39" s="42">
        <f>COUNTIF(L5:L24,"&lt;0")</f>
        <v/>
      </c>
    </row>
    <row r="40" ht="28" customHeight="1">
      <c r="A40" s="41" t="inlineStr">
        <is>
          <t>OT Budget Utilization</t>
        </is>
      </c>
      <c r="B40" s="43">
        <f>IFERROR(B30/CONFIG!B10,0)</f>
        <v/>
      </c>
    </row>
    <row r="41" ht="28" customHeight="1">
      <c r="A41" s="41" t="inlineStr">
        <is>
          <t>OT Budget Remaining</t>
        </is>
      </c>
      <c r="B41" s="31">
        <f>CONFIG!B10-B30</f>
        <v/>
      </c>
    </row>
    <row r="42" ht="28" customHeight="1">
      <c r="A42" s="41" t="inlineStr">
        <is>
          <t>OT Strategy</t>
        </is>
      </c>
      <c r="B42" s="44">
        <f>IF(B39&gt;B28/2,"CONSIDER HIRING",IF(B40&gt;1,"OVER BUDGET","OT ACCEPTABLE"))</f>
        <v/>
      </c>
    </row>
  </sheetData>
  <mergeCells count="3">
    <mergeCell ref="A26:L26"/>
    <mergeCell ref="A3:L3"/>
    <mergeCell ref="A1:L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51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5" t="inlineStr">
        <is>
          <t>OVERTIME COST CALCULATOR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5" t="inlineStr">
        <is>
          <t xml:space="preserve">  OT COST SUMMARY</t>
        </is>
      </c>
      <c r="B4" s="26" t="n"/>
      <c r="C4" s="26" t="n"/>
      <c r="D4" s="26" t="n"/>
      <c r="E4" s="26" t="n"/>
    </row>
    <row r="5" ht="32" customHeight="1">
      <c r="A5" s="46" t="inlineStr">
        <is>
          <t>Employees With OT</t>
        </is>
      </c>
      <c r="B5" s="47">
        <f>LOGIC!B28</f>
        <v/>
      </c>
    </row>
    <row r="6" ht="32" customHeight="1">
      <c r="A6" s="46" t="inlineStr">
        <is>
          <t>Total OT Hours / Week</t>
        </is>
      </c>
      <c r="B6" s="47">
        <f>LOGIC!B29</f>
        <v/>
      </c>
    </row>
    <row r="7" ht="32" customHeight="1">
      <c r="A7" s="46" t="inlineStr">
        <is>
          <t>Total OT Cost / Period</t>
        </is>
      </c>
      <c r="B7" s="48">
        <f>LOGIC!B30</f>
        <v/>
      </c>
    </row>
    <row r="8" ht="32" customHeight="1">
      <c r="A8" s="46" t="inlineStr">
        <is>
          <t>Total Annual OT Cost</t>
        </is>
      </c>
      <c r="B8" s="49">
        <f>LOGIC!B33</f>
        <v/>
      </c>
    </row>
    <row r="9" ht="32" customHeight="1">
      <c r="A9" s="46" t="inlineStr">
        <is>
          <t>OT % of Total Labor</t>
        </is>
      </c>
      <c r="B9" s="50">
        <f>LOGIC!B32</f>
        <v/>
      </c>
    </row>
    <row r="11" ht="28" customHeight="1">
      <c r="A11" s="51" t="inlineStr">
        <is>
          <t xml:space="preserve">  OT BUDGET</t>
        </is>
      </c>
      <c r="B11" s="52" t="n"/>
      <c r="C11" s="52" t="n"/>
      <c r="D11" s="52" t="n"/>
      <c r="E11" s="52" t="n"/>
    </row>
    <row r="12" ht="32" customHeight="1">
      <c r="A12" s="46" t="inlineStr">
        <is>
          <t>OT Budget Per Quarter</t>
        </is>
      </c>
      <c r="B12" s="49">
        <f>CONFIG!B10</f>
        <v/>
      </c>
    </row>
    <row r="13" ht="32" customHeight="1">
      <c r="A13" s="46" t="inlineStr">
        <is>
          <t>OT Budget Utilization</t>
        </is>
      </c>
      <c r="B13" s="50">
        <f>LOGIC!B40</f>
        <v/>
      </c>
    </row>
    <row r="14" ht="32" customHeight="1">
      <c r="A14" s="46" t="inlineStr">
        <is>
          <t>OT Budget Remaining</t>
        </is>
      </c>
      <c r="B14" s="49">
        <f>LOGIC!B41</f>
        <v/>
      </c>
    </row>
    <row r="16" ht="28" customHeight="1">
      <c r="A16" s="14" t="inlineStr">
        <is>
          <t xml:space="preserve">  OT VS HIRING COMPARISON</t>
        </is>
      </c>
      <c r="B16" s="15" t="n"/>
      <c r="C16" s="15" t="n"/>
      <c r="D16" s="15" t="n"/>
      <c r="E16" s="15" t="n"/>
    </row>
    <row r="17" ht="32" customHeight="1">
      <c r="A17" s="46" t="inlineStr">
        <is>
          <t>Total OT Cost (Annual)</t>
        </is>
      </c>
      <c r="B17" s="49">
        <f>LOGIC!B33</f>
        <v/>
      </c>
    </row>
    <row r="18" ht="32" customHeight="1">
      <c r="A18" s="46" t="inlineStr">
        <is>
          <t>Equivalent New Hire Cost</t>
        </is>
      </c>
      <c r="B18" s="49">
        <f>LOGIC!B37</f>
        <v/>
      </c>
    </row>
    <row r="19" ht="32" customHeight="1">
      <c r="A19" s="46" t="inlineStr">
        <is>
          <t>Net Savings (Hire vs OT)</t>
        </is>
      </c>
      <c r="B19" s="49">
        <f>LOGIC!B38</f>
        <v/>
      </c>
    </row>
    <row r="20" ht="32" customHeight="1">
      <c r="A20" s="46" t="inlineStr">
        <is>
          <t>Cases Where Hire Is Cheaper</t>
        </is>
      </c>
      <c r="B20" s="47">
        <f>LOGIC!B39</f>
        <v/>
      </c>
    </row>
    <row r="21" ht="32" customHeight="1">
      <c r="A21" s="46" t="inlineStr">
        <is>
          <t>Recommended Strategy</t>
        </is>
      </c>
      <c r="B21" s="53">
        <f>LOGIC!B42</f>
        <v/>
      </c>
    </row>
    <row r="23" ht="28" customHeight="1">
      <c r="A23" s="39" t="inlineStr">
        <is>
          <t xml:space="preserve">  TOP OT EMPLOYEES</t>
        </is>
      </c>
      <c r="B23" s="40" t="n"/>
      <c r="C23" s="40" t="n"/>
      <c r="D23" s="40" t="n"/>
      <c r="E23" s="40" t="n"/>
    </row>
    <row r="24" ht="32" customHeight="1">
      <c r="A24" s="46" t="inlineStr">
        <is>
          <t>Highest OT Employee</t>
        </is>
      </c>
      <c r="B24" s="53">
        <f>LOGIC!B35</f>
        <v/>
      </c>
    </row>
    <row r="25" ht="32" customHeight="1">
      <c r="A25" s="46" t="inlineStr">
        <is>
          <t>Highest OT Amount</t>
        </is>
      </c>
      <c r="B25" s="49">
        <f>LOGIC!B36</f>
        <v/>
      </c>
    </row>
    <row r="26" ht="32" customHeight="1">
      <c r="A26" s="46" t="inlineStr">
        <is>
          <t>Avg OT Cost / Employee</t>
        </is>
      </c>
      <c r="B26" s="49">
        <f>LOGIC!B34</f>
        <v/>
      </c>
    </row>
    <row r="28" ht="28" customHeight="1">
      <c r="A28" s="39" t="inlineStr">
        <is>
          <t xml:space="preserve">  EMPLOYEE OT DETAIL</t>
        </is>
      </c>
      <c r="B28" s="40" t="n"/>
      <c r="C28" s="40" t="n"/>
      <c r="D28" s="40" t="n"/>
      <c r="E28" s="40" t="n"/>
    </row>
    <row r="29" ht="32" customHeight="1">
      <c r="A29" s="16" t="inlineStr">
        <is>
          <t>Employee</t>
        </is>
      </c>
      <c r="B29" s="16" t="inlineStr">
        <is>
          <t>OT Hrs/Wk</t>
        </is>
      </c>
      <c r="C29" s="16" t="inlineStr">
        <is>
          <t>OT Cost/Period</t>
        </is>
      </c>
      <c r="D29" s="16" t="inlineStr">
        <is>
          <t>Annual OT</t>
        </is>
      </c>
      <c r="E29" s="16" t="inlineStr">
        <is>
          <t>OT %</t>
        </is>
      </c>
    </row>
    <row r="30">
      <c r="A30" s="54">
        <f>LOGIC!A5</f>
        <v/>
      </c>
      <c r="B30" s="55">
        <f>INPUT!E4</f>
        <v/>
      </c>
      <c r="C30" s="56">
        <f>LOGIC!G5</f>
        <v/>
      </c>
      <c r="D30" s="57">
        <f>LOGIC!J5</f>
        <v/>
      </c>
      <c r="E30" s="58">
        <f>LOGIC!I5</f>
        <v/>
      </c>
    </row>
    <row r="31">
      <c r="A31" s="27">
        <f>LOGIC!A6</f>
        <v/>
      </c>
      <c r="B31" s="59">
        <f>INPUT!E5</f>
        <v/>
      </c>
      <c r="C31" s="31">
        <f>LOGIC!G6</f>
        <v/>
      </c>
      <c r="D31" s="28">
        <f>LOGIC!J6</f>
        <v/>
      </c>
      <c r="E31" s="32">
        <f>LOGIC!I6</f>
        <v/>
      </c>
    </row>
    <row r="32">
      <c r="A32" s="54">
        <f>LOGIC!A7</f>
        <v/>
      </c>
      <c r="B32" s="55">
        <f>INPUT!E6</f>
        <v/>
      </c>
      <c r="C32" s="56">
        <f>LOGIC!G7</f>
        <v/>
      </c>
      <c r="D32" s="57">
        <f>LOGIC!J7</f>
        <v/>
      </c>
      <c r="E32" s="58">
        <f>LOGIC!I7</f>
        <v/>
      </c>
    </row>
    <row r="33">
      <c r="A33" s="27">
        <f>LOGIC!A8</f>
        <v/>
      </c>
      <c r="B33" s="59">
        <f>INPUT!E7</f>
        <v/>
      </c>
      <c r="C33" s="31">
        <f>LOGIC!G8</f>
        <v/>
      </c>
      <c r="D33" s="28">
        <f>LOGIC!J8</f>
        <v/>
      </c>
      <c r="E33" s="32">
        <f>LOGIC!I8</f>
        <v/>
      </c>
    </row>
    <row r="34">
      <c r="A34" s="54">
        <f>LOGIC!A9</f>
        <v/>
      </c>
      <c r="B34" s="55">
        <f>INPUT!E8</f>
        <v/>
      </c>
      <c r="C34" s="56">
        <f>LOGIC!G9</f>
        <v/>
      </c>
      <c r="D34" s="57">
        <f>LOGIC!J9</f>
        <v/>
      </c>
      <c r="E34" s="58">
        <f>LOGIC!I9</f>
        <v/>
      </c>
    </row>
    <row r="35">
      <c r="A35" s="27">
        <f>LOGIC!A10</f>
        <v/>
      </c>
      <c r="B35" s="59">
        <f>INPUT!E9</f>
        <v/>
      </c>
      <c r="C35" s="31">
        <f>LOGIC!G10</f>
        <v/>
      </c>
      <c r="D35" s="28">
        <f>LOGIC!J10</f>
        <v/>
      </c>
      <c r="E35" s="32">
        <f>LOGIC!I10</f>
        <v/>
      </c>
    </row>
    <row r="36">
      <c r="A36" s="54">
        <f>LOGIC!A11</f>
        <v/>
      </c>
      <c r="B36" s="55">
        <f>INPUT!E10</f>
        <v/>
      </c>
      <c r="C36" s="56">
        <f>LOGIC!G11</f>
        <v/>
      </c>
      <c r="D36" s="57">
        <f>LOGIC!J11</f>
        <v/>
      </c>
      <c r="E36" s="58">
        <f>LOGIC!I11</f>
        <v/>
      </c>
    </row>
    <row r="37">
      <c r="A37" s="27">
        <f>LOGIC!A12</f>
        <v/>
      </c>
      <c r="B37" s="59">
        <f>INPUT!E11</f>
        <v/>
      </c>
      <c r="C37" s="31">
        <f>LOGIC!G12</f>
        <v/>
      </c>
      <c r="D37" s="28">
        <f>LOGIC!J12</f>
        <v/>
      </c>
      <c r="E37" s="32">
        <f>LOGIC!I12</f>
        <v/>
      </c>
    </row>
    <row r="38">
      <c r="A38" s="54">
        <f>LOGIC!A13</f>
        <v/>
      </c>
      <c r="B38" s="55">
        <f>INPUT!E12</f>
        <v/>
      </c>
      <c r="C38" s="56">
        <f>LOGIC!G13</f>
        <v/>
      </c>
      <c r="D38" s="57">
        <f>LOGIC!J13</f>
        <v/>
      </c>
      <c r="E38" s="58">
        <f>LOGIC!I13</f>
        <v/>
      </c>
    </row>
    <row r="39">
      <c r="A39" s="27">
        <f>LOGIC!A14</f>
        <v/>
      </c>
      <c r="B39" s="59">
        <f>INPUT!E13</f>
        <v/>
      </c>
      <c r="C39" s="31">
        <f>LOGIC!G14</f>
        <v/>
      </c>
      <c r="D39" s="28">
        <f>LOGIC!J14</f>
        <v/>
      </c>
      <c r="E39" s="32">
        <f>LOGIC!I14</f>
        <v/>
      </c>
    </row>
    <row r="40">
      <c r="A40" s="54">
        <f>LOGIC!A15</f>
        <v/>
      </c>
      <c r="B40" s="55">
        <f>INPUT!E14</f>
        <v/>
      </c>
      <c r="C40" s="56">
        <f>LOGIC!G15</f>
        <v/>
      </c>
      <c r="D40" s="57">
        <f>LOGIC!J15</f>
        <v/>
      </c>
      <c r="E40" s="58">
        <f>LOGIC!I15</f>
        <v/>
      </c>
    </row>
    <row r="41">
      <c r="A41" s="27">
        <f>LOGIC!A16</f>
        <v/>
      </c>
      <c r="B41" s="59">
        <f>INPUT!E15</f>
        <v/>
      </c>
      <c r="C41" s="31">
        <f>LOGIC!G16</f>
        <v/>
      </c>
      <c r="D41" s="28">
        <f>LOGIC!J16</f>
        <v/>
      </c>
      <c r="E41" s="32">
        <f>LOGIC!I16</f>
        <v/>
      </c>
    </row>
    <row r="42">
      <c r="A42" s="54">
        <f>LOGIC!A17</f>
        <v/>
      </c>
      <c r="B42" s="55">
        <f>INPUT!E16</f>
        <v/>
      </c>
      <c r="C42" s="56">
        <f>LOGIC!G17</f>
        <v/>
      </c>
      <c r="D42" s="57">
        <f>LOGIC!J17</f>
        <v/>
      </c>
      <c r="E42" s="58">
        <f>LOGIC!I17</f>
        <v/>
      </c>
    </row>
    <row r="43">
      <c r="A43" s="27">
        <f>LOGIC!A18</f>
        <v/>
      </c>
      <c r="B43" s="59">
        <f>INPUT!E17</f>
        <v/>
      </c>
      <c r="C43" s="31">
        <f>LOGIC!G18</f>
        <v/>
      </c>
      <c r="D43" s="28">
        <f>LOGIC!J18</f>
        <v/>
      </c>
      <c r="E43" s="32">
        <f>LOGIC!I18</f>
        <v/>
      </c>
    </row>
    <row r="44">
      <c r="A44" s="54">
        <f>LOGIC!A19</f>
        <v/>
      </c>
      <c r="B44" s="55">
        <f>INPUT!E18</f>
        <v/>
      </c>
      <c r="C44" s="56">
        <f>LOGIC!G19</f>
        <v/>
      </c>
      <c r="D44" s="57">
        <f>LOGIC!J19</f>
        <v/>
      </c>
      <c r="E44" s="58">
        <f>LOGIC!I19</f>
        <v/>
      </c>
    </row>
    <row r="45">
      <c r="A45" s="27">
        <f>LOGIC!A20</f>
        <v/>
      </c>
      <c r="B45" s="59">
        <f>INPUT!E19</f>
        <v/>
      </c>
      <c r="C45" s="31">
        <f>LOGIC!G20</f>
        <v/>
      </c>
      <c r="D45" s="28">
        <f>LOGIC!J20</f>
        <v/>
      </c>
      <c r="E45" s="32">
        <f>LOGIC!I20</f>
        <v/>
      </c>
    </row>
    <row r="46">
      <c r="A46" s="54">
        <f>LOGIC!A21</f>
        <v/>
      </c>
      <c r="B46" s="55">
        <f>INPUT!E20</f>
        <v/>
      </c>
      <c r="C46" s="56">
        <f>LOGIC!G21</f>
        <v/>
      </c>
      <c r="D46" s="57">
        <f>LOGIC!J21</f>
        <v/>
      </c>
      <c r="E46" s="58">
        <f>LOGIC!I21</f>
        <v/>
      </c>
    </row>
    <row r="47">
      <c r="A47" s="27">
        <f>LOGIC!A22</f>
        <v/>
      </c>
      <c r="B47" s="59">
        <f>INPUT!E21</f>
        <v/>
      </c>
      <c r="C47" s="31">
        <f>LOGIC!G22</f>
        <v/>
      </c>
      <c r="D47" s="28">
        <f>LOGIC!J22</f>
        <v/>
      </c>
      <c r="E47" s="32">
        <f>LOGIC!I22</f>
        <v/>
      </c>
    </row>
    <row r="48">
      <c r="A48" s="54">
        <f>LOGIC!A23</f>
        <v/>
      </c>
      <c r="B48" s="55">
        <f>INPUT!E22</f>
        <v/>
      </c>
      <c r="C48" s="56">
        <f>LOGIC!G23</f>
        <v/>
      </c>
      <c r="D48" s="57">
        <f>LOGIC!J23</f>
        <v/>
      </c>
      <c r="E48" s="58">
        <f>LOGIC!I23</f>
        <v/>
      </c>
    </row>
    <row r="49">
      <c r="A49" s="27">
        <f>LOGIC!A24</f>
        <v/>
      </c>
      <c r="B49" s="59">
        <f>INPUT!E23</f>
        <v/>
      </c>
      <c r="C49" s="31">
        <f>LOGIC!G24</f>
        <v/>
      </c>
      <c r="D49" s="28">
        <f>LOGIC!J24</f>
        <v/>
      </c>
      <c r="E49" s="32">
        <f>LOGIC!I24</f>
        <v/>
      </c>
    </row>
    <row r="51" ht="24" customHeight="1">
      <c r="A51" s="60" t="inlineStr">
        <is>
          <t>RangeLead.com  |  Premium B2B Lead Data  |  Free Download — rangelead.com/free-tools</t>
        </is>
      </c>
    </row>
  </sheetData>
  <mergeCells count="8">
    <mergeCell ref="A4:E4"/>
    <mergeCell ref="A2:E2"/>
    <mergeCell ref="A16:E16"/>
    <mergeCell ref="A28:E28"/>
    <mergeCell ref="A11:E11"/>
    <mergeCell ref="A51:E51"/>
    <mergeCell ref="A1:E1"/>
    <mergeCell ref="A23:E23"/>
  </mergeCells>
  <conditionalFormatting sqref="B21">
    <cfRule type="cellIs" priority="1" operator="equal" dxfId="0">
      <formula>"OT ACCEPTABLE"</formula>
    </cfRule>
    <cfRule type="cellIs" priority="2" operator="equal" dxfId="1">
      <formula>"OVER BUDGET"</formula>
    </cfRule>
    <cfRule type="cellIs" priority="3" operator="equal" dxfId="2">
      <formula>"CONSIDER HIRING"</formula>
    </cfRule>
  </conditionalFormatting>
  <conditionalFormatting sqref="E30:E49">
    <cfRule type="cellIs" priority="4" operator="greaterThanOrEqual" dxfId="0">
      <formula>0.3</formula>
    </cfRule>
    <cfRule type="cellIs" priority="5" operator="between" dxfId="1">
      <formula>0.15</formula>
      <formula>0.299</formula>
    </cfRule>
    <cfRule type="cellIs" priority="6" operator="lessThan" dxfId="2">
      <formula>0.15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2026-02-10T15:45:40Z</dcterms:created>
  <dcterms:modified xmlns:dcterms="http://purl.org/dc/terms/" xmlns:xsi="http://www.w3.org/2001/XMLSchema-instance" xsi:type="dcterms:W3CDTF">2026-02-10T15:45:40Z</dcterms:modified>
</cp:coreProperties>
</file>