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"/>
    <numFmt numFmtId="166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2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2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2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3" fontId="12" fillId="13" borderId="1" applyAlignment="1" pivotButton="0" quotePrefix="0" xfId="0">
      <alignment horizontal="center" vertical="center"/>
    </xf>
    <xf numFmtId="165" fontId="13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2" fontId="12" fillId="13" borderId="1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165" fontId="10" fillId="12" borderId="1" applyAlignment="1" pivotButton="0" quotePrefix="0" xfId="0">
      <alignment horizontal="center" vertical="center"/>
    </xf>
    <xf numFmtId="3" fontId="7" fillId="1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EMPLOYEE PRODUCTIVITY INDEX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Measure and compare employee productivity using a composite index based on output volume, hours worked, and quality scores. Identify top performers and areas needing improvement.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Employee name and department</t>
        </is>
      </c>
    </row>
    <row r="9" ht="22" customHeight="1">
      <c r="A9" s="6" t="inlineStr">
        <is>
          <t xml:space="preserve">  • Output units completed (tasks, tickets, deliverables, etc.)</t>
        </is>
      </c>
    </row>
    <row r="10" ht="22" customHeight="1">
      <c r="A10" s="6" t="inlineStr">
        <is>
          <t xml:space="preserve">  • Hours worked in the period</t>
        </is>
      </c>
    </row>
    <row r="11" ht="22" customHeight="1">
      <c r="A11" s="6" t="inlineStr">
        <is>
          <t xml:space="preserve">  • Quality score (1-100 scale)</t>
        </is>
      </c>
    </row>
    <row r="12" ht="22" customHeight="1">
      <c r="A12" s="6" t="inlineStr">
        <is>
          <t xml:space="preserve">  • Target output for the role</t>
        </is>
      </c>
    </row>
    <row r="13" ht="22" customHeight="1">
      <c r="A13" s="6" t="inlineStr">
        <is>
          <t xml:space="preserve">  • Revenue generated (if applicable)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Productivity index per employee (composite score)</t>
        </is>
      </c>
    </row>
    <row r="17" ht="22" customHeight="1">
      <c r="A17" s="6" t="inlineStr">
        <is>
          <t xml:space="preserve">  • Output per hour</t>
        </is>
      </c>
    </row>
    <row r="18" ht="22" customHeight="1">
      <c r="A18" s="6" t="inlineStr">
        <is>
          <t xml:space="preserve">  • Quality-adjusted productivity</t>
        </is>
      </c>
    </row>
    <row r="19" ht="22" customHeight="1">
      <c r="A19" s="6" t="inlineStr">
        <is>
          <t xml:space="preserve">  • Team average and ranking</t>
        </is>
      </c>
    </row>
    <row r="20" ht="22" customHeight="1">
      <c r="A20" s="6" t="inlineStr">
        <is>
          <t xml:space="preserve">  • Top/bottom performers</t>
        </is>
      </c>
    </row>
    <row r="21" ht="22" customHeight="1">
      <c r="A21" s="6" t="inlineStr">
        <is>
          <t xml:space="preserve">  • Improvement area identification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Index Weights &amp; Targets</t>
        </is>
      </c>
      <c r="B1" s="8" t="n"/>
      <c r="C1" s="8" t="n"/>
    </row>
    <row r="3" ht="26" customHeight="1">
      <c r="A3" s="9" t="inlineStr">
        <is>
          <t>Output Weight</t>
        </is>
      </c>
      <c r="B3" s="10" t="n">
        <v>0.4</v>
      </c>
      <c r="C3" s="11" t="inlineStr">
        <is>
          <t>Weight of output volume in index</t>
        </is>
      </c>
    </row>
    <row r="4" ht="26" customHeight="1">
      <c r="A4" s="9" t="inlineStr">
        <is>
          <t>Efficiency Weight</t>
        </is>
      </c>
      <c r="B4" s="10" t="n">
        <v>0.3</v>
      </c>
      <c r="C4" s="11" t="inlineStr">
        <is>
          <t>Weight of output-per-hour in index</t>
        </is>
      </c>
    </row>
    <row r="5" ht="26" customHeight="1">
      <c r="A5" s="9" t="inlineStr">
        <is>
          <t>Quality Weight</t>
        </is>
      </c>
      <c r="B5" s="10" t="n">
        <v>0.3</v>
      </c>
      <c r="C5" s="11" t="inlineStr">
        <is>
          <t>Weight of quality score in index</t>
        </is>
      </c>
    </row>
    <row r="6" ht="26" customHeight="1">
      <c r="A6" s="9" t="inlineStr">
        <is>
          <t>Standard Hours / Period</t>
        </is>
      </c>
      <c r="B6" s="12" t="n">
        <v>160</v>
      </c>
      <c r="C6" s="11" t="inlineStr">
        <is>
          <t>Expected hours per measurement period</t>
        </is>
      </c>
    </row>
    <row r="7" ht="26" customHeight="1">
      <c r="A7" s="9" t="inlineStr">
        <is>
          <t>Min Quality Threshold</t>
        </is>
      </c>
      <c r="B7" s="12" t="n">
        <v>70</v>
      </c>
      <c r="C7" s="11" t="inlineStr">
        <is>
          <t>Below this = quality concern</t>
        </is>
      </c>
    </row>
    <row r="8" ht="26" customHeight="1">
      <c r="A8" s="9" t="inlineStr">
        <is>
          <t>High Performer Threshold</t>
        </is>
      </c>
      <c r="B8" s="12" t="n">
        <v>80</v>
      </c>
      <c r="C8" s="11" t="inlineStr">
        <is>
          <t>Productivity index &gt;= this</t>
        </is>
      </c>
    </row>
    <row r="9" ht="26" customHeight="1">
      <c r="A9" s="9" t="inlineStr">
        <is>
          <t>Low Performer Threshold</t>
        </is>
      </c>
      <c r="B9" s="12" t="n">
        <v>50</v>
      </c>
      <c r="C9" s="11" t="inlineStr">
        <is>
          <t>Productivity index &lt; this</t>
        </is>
      </c>
    </row>
    <row r="10" ht="26" customHeight="1">
      <c r="A10" s="9" t="inlineStr">
        <is>
          <t>Target Utilization %</t>
        </is>
      </c>
      <c r="B10" s="10" t="n">
        <v>0.85</v>
      </c>
      <c r="C10" s="11" t="inlineStr">
        <is>
          <t>Ideal hours worked / standard hours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23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PRODUCTIVITY DATA — Enter your data in yellow cells</t>
        </is>
      </c>
      <c r="B1" s="14" t="n"/>
      <c r="C1" s="14" t="n"/>
      <c r="D1" s="14" t="n"/>
      <c r="E1" s="14" t="n"/>
      <c r="F1" s="14" t="n"/>
      <c r="G1" s="14" t="n"/>
    </row>
    <row r="3" ht="32" customHeight="1">
      <c r="A3" s="15" t="inlineStr">
        <is>
          <t>Employee Name</t>
        </is>
      </c>
      <c r="B3" s="15" t="inlineStr">
        <is>
          <t>Department</t>
        </is>
      </c>
      <c r="C3" s="15" t="inlineStr">
        <is>
          <t>Output
Units</t>
        </is>
      </c>
      <c r="D3" s="15" t="inlineStr">
        <is>
          <t>Hours
Worked</t>
        </is>
      </c>
      <c r="E3" s="15" t="inlineStr">
        <is>
          <t>Quality
Score (1-100)</t>
        </is>
      </c>
      <c r="F3" s="15" t="inlineStr">
        <is>
          <t>Target
Output</t>
        </is>
      </c>
      <c r="G3" s="15" t="inlineStr">
        <is>
          <t>Revenue
Generated</t>
        </is>
      </c>
    </row>
    <row r="4">
      <c r="A4" s="16" t="inlineStr">
        <is>
          <t>Alice Johnson</t>
        </is>
      </c>
      <c r="B4" s="16" t="inlineStr">
        <is>
          <t>Engineering</t>
        </is>
      </c>
      <c r="C4" s="17" t="n">
        <v>45</v>
      </c>
      <c r="D4" s="17" t="n">
        <v>168</v>
      </c>
      <c r="E4" s="17" t="n">
        <v>92</v>
      </c>
      <c r="F4" s="17" t="n">
        <v>40</v>
      </c>
      <c r="G4" s="18" t="n">
        <v>85000</v>
      </c>
    </row>
    <row r="5">
      <c r="A5" s="19" t="inlineStr">
        <is>
          <t>Bob Smith</t>
        </is>
      </c>
      <c r="B5" s="19" t="inlineStr">
        <is>
          <t>Engineering</t>
        </is>
      </c>
      <c r="C5" s="20" t="n">
        <v>38</v>
      </c>
      <c r="D5" s="20" t="n">
        <v>160</v>
      </c>
      <c r="E5" s="20" t="n">
        <v>88</v>
      </c>
      <c r="F5" s="20" t="n">
        <v>40</v>
      </c>
      <c r="G5" s="21" t="n">
        <v>72000</v>
      </c>
    </row>
    <row r="6">
      <c r="A6" s="16" t="inlineStr">
        <is>
          <t>Carol Davis</t>
        </is>
      </c>
      <c r="B6" s="16" t="inlineStr">
        <is>
          <t>Engineering</t>
        </is>
      </c>
      <c r="C6" s="17" t="n">
        <v>52</v>
      </c>
      <c r="D6" s="17" t="n">
        <v>172</v>
      </c>
      <c r="E6" s="17" t="n">
        <v>78</v>
      </c>
      <c r="F6" s="17" t="n">
        <v>40</v>
      </c>
      <c r="G6" s="18" t="n">
        <v>95000</v>
      </c>
    </row>
    <row r="7">
      <c r="A7" s="19" t="inlineStr">
        <is>
          <t>Dan Wilson</t>
        </is>
      </c>
      <c r="B7" s="19" t="inlineStr">
        <is>
          <t>Sales</t>
        </is>
      </c>
      <c r="C7" s="20" t="n">
        <v>28</v>
      </c>
      <c r="D7" s="20" t="n">
        <v>155</v>
      </c>
      <c r="E7" s="20" t="n">
        <v>85</v>
      </c>
      <c r="F7" s="20" t="n">
        <v>30</v>
      </c>
      <c r="G7" s="21" t="n">
        <v>120000</v>
      </c>
    </row>
    <row r="8">
      <c r="A8" s="16" t="inlineStr">
        <is>
          <t>Eve Martinez</t>
        </is>
      </c>
      <c r="B8" s="16" t="inlineStr">
        <is>
          <t>Sales</t>
        </is>
      </c>
      <c r="C8" s="17" t="n">
        <v>35</v>
      </c>
      <c r="D8" s="17" t="n">
        <v>165</v>
      </c>
      <c r="E8" s="17" t="n">
        <v>90</v>
      </c>
      <c r="F8" s="17" t="n">
        <v>30</v>
      </c>
      <c r="G8" s="18" t="n">
        <v>145000</v>
      </c>
    </row>
    <row r="9">
      <c r="A9" s="19" t="inlineStr">
        <is>
          <t>Frank Lee</t>
        </is>
      </c>
      <c r="B9" s="19" t="inlineStr">
        <is>
          <t>Sales</t>
        </is>
      </c>
      <c r="C9" s="20" t="n">
        <v>22</v>
      </c>
      <c r="D9" s="20" t="n">
        <v>140</v>
      </c>
      <c r="E9" s="20" t="n">
        <v>75</v>
      </c>
      <c r="F9" s="20" t="n">
        <v>30</v>
      </c>
      <c r="G9" s="21" t="n">
        <v>80000</v>
      </c>
    </row>
    <row r="10">
      <c r="A10" s="16" t="inlineStr">
        <is>
          <t>Grace Kim</t>
        </is>
      </c>
      <c r="B10" s="16" t="inlineStr">
        <is>
          <t>Support</t>
        </is>
      </c>
      <c r="C10" s="17" t="n">
        <v>120</v>
      </c>
      <c r="D10" s="17" t="n">
        <v>160</v>
      </c>
      <c r="E10" s="17" t="n">
        <v>95</v>
      </c>
      <c r="F10" s="17" t="n">
        <v>100</v>
      </c>
      <c r="G10" s="18" t="n">
        <v>0</v>
      </c>
    </row>
    <row r="11">
      <c r="A11" s="19" t="inlineStr">
        <is>
          <t>Henry Chen</t>
        </is>
      </c>
      <c r="B11" s="19" t="inlineStr">
        <is>
          <t>Support</t>
        </is>
      </c>
      <c r="C11" s="20" t="n">
        <v>95</v>
      </c>
      <c r="D11" s="20" t="n">
        <v>150</v>
      </c>
      <c r="E11" s="20" t="n">
        <v>82</v>
      </c>
      <c r="F11" s="20" t="n">
        <v>100</v>
      </c>
      <c r="G11" s="21" t="n">
        <v>0</v>
      </c>
    </row>
    <row r="12">
      <c r="A12" s="16" t="inlineStr">
        <is>
          <t>Iris Patel</t>
        </is>
      </c>
      <c r="B12" s="16" t="inlineStr">
        <is>
          <t>Analytics</t>
        </is>
      </c>
      <c r="C12" s="17" t="n">
        <v>18</v>
      </c>
      <c r="D12" s="17" t="n">
        <v>165</v>
      </c>
      <c r="E12" s="17" t="n">
        <v>94</v>
      </c>
      <c r="F12" s="17" t="n">
        <v>15</v>
      </c>
      <c r="G12" s="18" t="n">
        <v>60000</v>
      </c>
    </row>
    <row r="13">
      <c r="A13" s="19" t="inlineStr">
        <is>
          <t>Jack Brown</t>
        </is>
      </c>
      <c r="B13" s="19" t="inlineStr">
        <is>
          <t>Analytics</t>
        </is>
      </c>
      <c r="C13" s="20" t="n">
        <v>12</v>
      </c>
      <c r="D13" s="20" t="n">
        <v>145</v>
      </c>
      <c r="E13" s="20" t="n">
        <v>88</v>
      </c>
      <c r="F13" s="20" t="n">
        <v>15</v>
      </c>
      <c r="G13" s="21" t="n">
        <v>45000</v>
      </c>
    </row>
    <row r="14">
      <c r="A14" s="16" t="inlineStr">
        <is>
          <t>Karen White</t>
        </is>
      </c>
      <c r="B14" s="16" t="inlineStr">
        <is>
          <t>Marketing</t>
        </is>
      </c>
      <c r="C14" s="17" t="n">
        <v>30</v>
      </c>
      <c r="D14" s="17" t="n">
        <v>155</v>
      </c>
      <c r="E14" s="17" t="n">
        <v>86</v>
      </c>
      <c r="F14" s="17" t="n">
        <v>25</v>
      </c>
      <c r="G14" s="18" t="n">
        <v>55000</v>
      </c>
    </row>
    <row r="15">
      <c r="A15" s="19" t="inlineStr">
        <is>
          <t>Leo Garcia</t>
        </is>
      </c>
      <c r="B15" s="19" t="inlineStr">
        <is>
          <t>Marketing</t>
        </is>
      </c>
      <c r="C15" s="20" t="n">
        <v>25</v>
      </c>
      <c r="D15" s="20" t="n">
        <v>168</v>
      </c>
      <c r="E15" s="20" t="n">
        <v>72</v>
      </c>
      <c r="F15" s="20" t="n">
        <v>25</v>
      </c>
      <c r="G15" s="21" t="n">
        <v>40000</v>
      </c>
    </row>
    <row r="16">
      <c r="A16" s="16" t="inlineStr">
        <is>
          <t>Maria Santos</t>
        </is>
      </c>
      <c r="B16" s="16" t="inlineStr">
        <is>
          <t>Operations</t>
        </is>
      </c>
      <c r="C16" s="17" t="n">
        <v>85</v>
      </c>
      <c r="D16" s="17" t="n">
        <v>170</v>
      </c>
      <c r="E16" s="17" t="n">
        <v>90</v>
      </c>
      <c r="F16" s="17" t="n">
        <v>80</v>
      </c>
      <c r="G16" s="18" t="n">
        <v>0</v>
      </c>
    </row>
    <row r="17">
      <c r="A17" s="19" t="inlineStr">
        <is>
          <t>Nick Taylor</t>
        </is>
      </c>
      <c r="B17" s="19" t="inlineStr">
        <is>
          <t>Operations</t>
        </is>
      </c>
      <c r="C17" s="20" t="n">
        <v>70</v>
      </c>
      <c r="D17" s="20" t="n">
        <v>155</v>
      </c>
      <c r="E17" s="20" t="n">
        <v>78</v>
      </c>
      <c r="F17" s="20" t="n">
        <v>80</v>
      </c>
      <c r="G17" s="21" t="n">
        <v>0</v>
      </c>
    </row>
    <row r="18">
      <c r="A18" s="16" t="n"/>
      <c r="B18" s="16" t="n"/>
      <c r="C18" s="16" t="n"/>
      <c r="D18" s="16" t="n"/>
      <c r="E18" s="16" t="n"/>
      <c r="F18" s="16" t="n"/>
      <c r="G18" s="16" t="n"/>
    </row>
    <row r="19">
      <c r="A19" s="19" t="n"/>
      <c r="B19" s="19" t="n"/>
      <c r="C19" s="19" t="n"/>
      <c r="D19" s="19" t="n"/>
      <c r="E19" s="19" t="n"/>
      <c r="F19" s="19" t="n"/>
      <c r="G19" s="19" t="n"/>
    </row>
    <row r="20">
      <c r="A20" s="16" t="n"/>
      <c r="B20" s="16" t="n"/>
      <c r="C20" s="16" t="n"/>
      <c r="D20" s="16" t="n"/>
      <c r="E20" s="16" t="n"/>
      <c r="F20" s="16" t="n"/>
      <c r="G20" s="16" t="n"/>
    </row>
    <row r="21">
      <c r="A21" s="19" t="n"/>
      <c r="B21" s="19" t="n"/>
      <c r="C21" s="19" t="n"/>
      <c r="D21" s="19" t="n"/>
      <c r="E21" s="19" t="n"/>
      <c r="F21" s="19" t="n"/>
      <c r="G21" s="19" t="n"/>
    </row>
    <row r="22">
      <c r="A22" s="16" t="n"/>
      <c r="B22" s="16" t="n"/>
      <c r="C22" s="16" t="n"/>
      <c r="D22" s="16" t="n"/>
      <c r="E22" s="16" t="n"/>
      <c r="F22" s="16" t="n"/>
      <c r="G22" s="16" t="n"/>
    </row>
    <row r="23">
      <c r="A23" s="19" t="n"/>
      <c r="B23" s="19" t="n"/>
      <c r="C23" s="19" t="n"/>
      <c r="D23" s="19" t="n"/>
      <c r="E23" s="19" t="n"/>
      <c r="F23" s="19" t="n"/>
      <c r="G23" s="19" t="n"/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M43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6" customWidth="1" min="12" max="12"/>
    <col width="16" customWidth="1" min="13" max="13"/>
  </cols>
  <sheetData>
    <row r="1" ht="28" customHeight="1">
      <c r="A1" s="22" t="inlineStr">
        <is>
          <t xml:space="preserve">  CALCULATIONS — All formulas, do NOT edit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</row>
    <row r="3" ht="28" customHeight="1">
      <c r="A3" s="24" t="inlineStr">
        <is>
          <t xml:space="preserve">  PRODUCTIVITY INDEX CALCULATION</t>
        </is>
      </c>
      <c r="B3" s="25" t="n"/>
      <c r="C3" s="25" t="n"/>
      <c r="D3" s="25" t="n"/>
      <c r="E3" s="25" t="n"/>
      <c r="F3" s="25" t="n"/>
      <c r="G3" s="25" t="n"/>
      <c r="H3" s="25" t="n"/>
      <c r="I3" s="25" t="n"/>
      <c r="J3" s="25" t="n"/>
      <c r="K3" s="25" t="n"/>
      <c r="L3" s="25" t="n"/>
      <c r="M3" s="25" t="n"/>
    </row>
    <row r="4" ht="32" customHeight="1">
      <c r="A4" s="15" t="inlineStr">
        <is>
          <t>Employee</t>
        </is>
      </c>
      <c r="B4" s="15" t="inlineStr">
        <is>
          <t>Output
Units</t>
        </is>
      </c>
      <c r="C4" s="15" t="inlineStr">
        <is>
          <t>Target</t>
        </is>
      </c>
      <c r="D4" s="15" t="inlineStr">
        <is>
          <t>Output %
of Target</t>
        </is>
      </c>
      <c r="E4" s="15" t="inlineStr">
        <is>
          <t>Output/Hr</t>
        </is>
      </c>
      <c r="F4" s="15" t="inlineStr">
        <is>
          <t>Best Output
/Hr</t>
        </is>
      </c>
      <c r="G4" s="15" t="inlineStr">
        <is>
          <t>Efficiency
Score</t>
        </is>
      </c>
      <c r="H4" s="15" t="inlineStr">
        <is>
          <t>Quality
Score</t>
        </is>
      </c>
      <c r="I4" s="15" t="inlineStr">
        <is>
          <t>Utilization
%</t>
        </is>
      </c>
      <c r="J4" s="15" t="inlineStr">
        <is>
          <t>Productivity
Index</t>
        </is>
      </c>
      <c r="K4" s="15" t="inlineStr">
        <is>
          <t>Rank</t>
        </is>
      </c>
      <c r="L4" s="15" t="inlineStr">
        <is>
          <t>Performance
Level</t>
        </is>
      </c>
      <c r="M4" s="15" t="inlineStr">
        <is>
          <t>Focus Area</t>
        </is>
      </c>
    </row>
    <row r="5">
      <c r="A5" s="26">
        <f>INPUT!A4</f>
        <v/>
      </c>
      <c r="B5" s="27">
        <f>INPUT!C4</f>
        <v/>
      </c>
      <c r="C5" s="27">
        <f>INPUT!F4</f>
        <v/>
      </c>
      <c r="D5" s="28">
        <f>IFERROR(B5/C5*100,0)</f>
        <v/>
      </c>
      <c r="E5" s="29">
        <f>IFERROR(INPUT!C4/INPUT!D4,0)</f>
        <v/>
      </c>
      <c r="F5" s="29">
        <f>MAX(E$5:E$24)</f>
        <v/>
      </c>
      <c r="G5" s="28">
        <f>IFERROR(E5/F5*100,0)</f>
        <v/>
      </c>
      <c r="H5" s="27">
        <f>INPUT!E4</f>
        <v/>
      </c>
      <c r="I5" s="30">
        <f>IFERROR(INPUT!D4/CONFIG!B6,0)</f>
        <v/>
      </c>
      <c r="J5" s="31">
        <f>IF(B5="","",D5*CONFIG!B3+G5*CONFIG!B4+H5*CONFIG!B5)</f>
        <v/>
      </c>
      <c r="K5" s="27">
        <f>IF(J5="","",RANK(J5,J$5:J$24,0))</f>
        <v/>
      </c>
      <c r="L5" s="26">
        <f>IF(J5="","",IF(J5&gt;=CONFIG!B8,"HIGH PERFORMER",IF(J5&gt;=CONFIG!B9,"MEETS EXPECTATIONS","NEEDS IMPROVEMENT")))</f>
        <v/>
      </c>
      <c r="M5" s="26">
        <f>IF(J5="","",IF(D5&lt;100,IF(H5&lt;CONFIG!B7,"OUTPUT + QUALITY","OUTPUT"),IF(H5&lt;CONFIG!B7,"QUALITY","MAINTAIN")))</f>
        <v/>
      </c>
    </row>
    <row r="6">
      <c r="A6" s="32">
        <f>INPUT!A5</f>
        <v/>
      </c>
      <c r="B6" s="33">
        <f>INPUT!C5</f>
        <v/>
      </c>
      <c r="C6" s="33">
        <f>INPUT!F5</f>
        <v/>
      </c>
      <c r="D6" s="34">
        <f>IFERROR(B6/C6*100,0)</f>
        <v/>
      </c>
      <c r="E6" s="35">
        <f>IFERROR(INPUT!C5/INPUT!D5,0)</f>
        <v/>
      </c>
      <c r="F6" s="35">
        <f>MAX(E$5:E$24)</f>
        <v/>
      </c>
      <c r="G6" s="34">
        <f>IFERROR(E6/F6*100,0)</f>
        <v/>
      </c>
      <c r="H6" s="33">
        <f>INPUT!E5</f>
        <v/>
      </c>
      <c r="I6" s="36">
        <f>IFERROR(INPUT!D5/CONFIG!B6,0)</f>
        <v/>
      </c>
      <c r="J6" s="37">
        <f>IF(B6="","",D6*CONFIG!B3+G6*CONFIG!B4+H6*CONFIG!B5)</f>
        <v/>
      </c>
      <c r="K6" s="33">
        <f>IF(J6="","",RANK(J6,J$5:J$24,0))</f>
        <v/>
      </c>
      <c r="L6" s="32">
        <f>IF(J6="","",IF(J6&gt;=CONFIG!B8,"HIGH PERFORMER",IF(J6&gt;=CONFIG!B9,"MEETS EXPECTATIONS","NEEDS IMPROVEMENT")))</f>
        <v/>
      </c>
      <c r="M6" s="32">
        <f>IF(J6="","",IF(D6&lt;100,IF(H6&lt;CONFIG!B7,"OUTPUT + QUALITY","OUTPUT"),IF(H6&lt;CONFIG!B7,"QUALITY","MAINTAIN")))</f>
        <v/>
      </c>
    </row>
    <row r="7">
      <c r="A7" s="26">
        <f>INPUT!A6</f>
        <v/>
      </c>
      <c r="B7" s="27">
        <f>INPUT!C6</f>
        <v/>
      </c>
      <c r="C7" s="27">
        <f>INPUT!F6</f>
        <v/>
      </c>
      <c r="D7" s="28">
        <f>IFERROR(B7/C7*100,0)</f>
        <v/>
      </c>
      <c r="E7" s="29">
        <f>IFERROR(INPUT!C6/INPUT!D6,0)</f>
        <v/>
      </c>
      <c r="F7" s="29">
        <f>MAX(E$5:E$24)</f>
        <v/>
      </c>
      <c r="G7" s="28">
        <f>IFERROR(E7/F7*100,0)</f>
        <v/>
      </c>
      <c r="H7" s="27">
        <f>INPUT!E6</f>
        <v/>
      </c>
      <c r="I7" s="30">
        <f>IFERROR(INPUT!D6/CONFIG!B6,0)</f>
        <v/>
      </c>
      <c r="J7" s="31">
        <f>IF(B7="","",D7*CONFIG!B3+G7*CONFIG!B4+H7*CONFIG!B5)</f>
        <v/>
      </c>
      <c r="K7" s="27">
        <f>IF(J7="","",RANK(J7,J$5:J$24,0))</f>
        <v/>
      </c>
      <c r="L7" s="26">
        <f>IF(J7="","",IF(J7&gt;=CONFIG!B8,"HIGH PERFORMER",IF(J7&gt;=CONFIG!B9,"MEETS EXPECTATIONS","NEEDS IMPROVEMENT")))</f>
        <v/>
      </c>
      <c r="M7" s="26">
        <f>IF(J7="","",IF(D7&lt;100,IF(H7&lt;CONFIG!B7,"OUTPUT + QUALITY","OUTPUT"),IF(H7&lt;CONFIG!B7,"QUALITY","MAINTAIN")))</f>
        <v/>
      </c>
    </row>
    <row r="8">
      <c r="A8" s="32">
        <f>INPUT!A7</f>
        <v/>
      </c>
      <c r="B8" s="33">
        <f>INPUT!C7</f>
        <v/>
      </c>
      <c r="C8" s="33">
        <f>INPUT!F7</f>
        <v/>
      </c>
      <c r="D8" s="34">
        <f>IFERROR(B8/C8*100,0)</f>
        <v/>
      </c>
      <c r="E8" s="35">
        <f>IFERROR(INPUT!C7/INPUT!D7,0)</f>
        <v/>
      </c>
      <c r="F8" s="35">
        <f>MAX(E$5:E$24)</f>
        <v/>
      </c>
      <c r="G8" s="34">
        <f>IFERROR(E8/F8*100,0)</f>
        <v/>
      </c>
      <c r="H8" s="33">
        <f>INPUT!E7</f>
        <v/>
      </c>
      <c r="I8" s="36">
        <f>IFERROR(INPUT!D7/CONFIG!B6,0)</f>
        <v/>
      </c>
      <c r="J8" s="37">
        <f>IF(B8="","",D8*CONFIG!B3+G8*CONFIG!B4+H8*CONFIG!B5)</f>
        <v/>
      </c>
      <c r="K8" s="33">
        <f>IF(J8="","",RANK(J8,J$5:J$24,0))</f>
        <v/>
      </c>
      <c r="L8" s="32">
        <f>IF(J8="","",IF(J8&gt;=CONFIG!B8,"HIGH PERFORMER",IF(J8&gt;=CONFIG!B9,"MEETS EXPECTATIONS","NEEDS IMPROVEMENT")))</f>
        <v/>
      </c>
      <c r="M8" s="32">
        <f>IF(J8="","",IF(D8&lt;100,IF(H8&lt;CONFIG!B7,"OUTPUT + QUALITY","OUTPUT"),IF(H8&lt;CONFIG!B7,"QUALITY","MAINTAIN")))</f>
        <v/>
      </c>
    </row>
    <row r="9">
      <c r="A9" s="26">
        <f>INPUT!A8</f>
        <v/>
      </c>
      <c r="B9" s="27">
        <f>INPUT!C8</f>
        <v/>
      </c>
      <c r="C9" s="27">
        <f>INPUT!F8</f>
        <v/>
      </c>
      <c r="D9" s="28">
        <f>IFERROR(B9/C9*100,0)</f>
        <v/>
      </c>
      <c r="E9" s="29">
        <f>IFERROR(INPUT!C8/INPUT!D8,0)</f>
        <v/>
      </c>
      <c r="F9" s="29">
        <f>MAX(E$5:E$24)</f>
        <v/>
      </c>
      <c r="G9" s="28">
        <f>IFERROR(E9/F9*100,0)</f>
        <v/>
      </c>
      <c r="H9" s="27">
        <f>INPUT!E8</f>
        <v/>
      </c>
      <c r="I9" s="30">
        <f>IFERROR(INPUT!D8/CONFIG!B6,0)</f>
        <v/>
      </c>
      <c r="J9" s="31">
        <f>IF(B9="","",D9*CONFIG!B3+G9*CONFIG!B4+H9*CONFIG!B5)</f>
        <v/>
      </c>
      <c r="K9" s="27">
        <f>IF(J9="","",RANK(J9,J$5:J$24,0))</f>
        <v/>
      </c>
      <c r="L9" s="26">
        <f>IF(J9="","",IF(J9&gt;=CONFIG!B8,"HIGH PERFORMER",IF(J9&gt;=CONFIG!B9,"MEETS EXPECTATIONS","NEEDS IMPROVEMENT")))</f>
        <v/>
      </c>
      <c r="M9" s="26">
        <f>IF(J9="","",IF(D9&lt;100,IF(H9&lt;CONFIG!B7,"OUTPUT + QUALITY","OUTPUT"),IF(H9&lt;CONFIG!B7,"QUALITY","MAINTAIN")))</f>
        <v/>
      </c>
    </row>
    <row r="10">
      <c r="A10" s="32">
        <f>INPUT!A9</f>
        <v/>
      </c>
      <c r="B10" s="33">
        <f>INPUT!C9</f>
        <v/>
      </c>
      <c r="C10" s="33">
        <f>INPUT!F9</f>
        <v/>
      </c>
      <c r="D10" s="34">
        <f>IFERROR(B10/C10*100,0)</f>
        <v/>
      </c>
      <c r="E10" s="35">
        <f>IFERROR(INPUT!C9/INPUT!D9,0)</f>
        <v/>
      </c>
      <c r="F10" s="35">
        <f>MAX(E$5:E$24)</f>
        <v/>
      </c>
      <c r="G10" s="34">
        <f>IFERROR(E10/F10*100,0)</f>
        <v/>
      </c>
      <c r="H10" s="33">
        <f>INPUT!E9</f>
        <v/>
      </c>
      <c r="I10" s="36">
        <f>IFERROR(INPUT!D9/CONFIG!B6,0)</f>
        <v/>
      </c>
      <c r="J10" s="37">
        <f>IF(B10="","",D10*CONFIG!B3+G10*CONFIG!B4+H10*CONFIG!B5)</f>
        <v/>
      </c>
      <c r="K10" s="33">
        <f>IF(J10="","",RANK(J10,J$5:J$24,0))</f>
        <v/>
      </c>
      <c r="L10" s="32">
        <f>IF(J10="","",IF(J10&gt;=CONFIG!B8,"HIGH PERFORMER",IF(J10&gt;=CONFIG!B9,"MEETS EXPECTATIONS","NEEDS IMPROVEMENT")))</f>
        <v/>
      </c>
      <c r="M10" s="32">
        <f>IF(J10="","",IF(D10&lt;100,IF(H10&lt;CONFIG!B7,"OUTPUT + QUALITY","OUTPUT"),IF(H10&lt;CONFIG!B7,"QUALITY","MAINTAIN")))</f>
        <v/>
      </c>
    </row>
    <row r="11">
      <c r="A11" s="26">
        <f>INPUT!A10</f>
        <v/>
      </c>
      <c r="B11" s="27">
        <f>INPUT!C10</f>
        <v/>
      </c>
      <c r="C11" s="27">
        <f>INPUT!F10</f>
        <v/>
      </c>
      <c r="D11" s="28">
        <f>IFERROR(B11/C11*100,0)</f>
        <v/>
      </c>
      <c r="E11" s="29">
        <f>IFERROR(INPUT!C10/INPUT!D10,0)</f>
        <v/>
      </c>
      <c r="F11" s="29">
        <f>MAX(E$5:E$24)</f>
        <v/>
      </c>
      <c r="G11" s="28">
        <f>IFERROR(E11/F11*100,0)</f>
        <v/>
      </c>
      <c r="H11" s="27">
        <f>INPUT!E10</f>
        <v/>
      </c>
      <c r="I11" s="30">
        <f>IFERROR(INPUT!D10/CONFIG!B6,0)</f>
        <v/>
      </c>
      <c r="J11" s="31">
        <f>IF(B11="","",D11*CONFIG!B3+G11*CONFIG!B4+H11*CONFIG!B5)</f>
        <v/>
      </c>
      <c r="K11" s="27">
        <f>IF(J11="","",RANK(J11,J$5:J$24,0))</f>
        <v/>
      </c>
      <c r="L11" s="26">
        <f>IF(J11="","",IF(J11&gt;=CONFIG!B8,"HIGH PERFORMER",IF(J11&gt;=CONFIG!B9,"MEETS EXPECTATIONS","NEEDS IMPROVEMENT")))</f>
        <v/>
      </c>
      <c r="M11" s="26">
        <f>IF(J11="","",IF(D11&lt;100,IF(H11&lt;CONFIG!B7,"OUTPUT + QUALITY","OUTPUT"),IF(H11&lt;CONFIG!B7,"QUALITY","MAINTAIN")))</f>
        <v/>
      </c>
    </row>
    <row r="12">
      <c r="A12" s="32">
        <f>INPUT!A11</f>
        <v/>
      </c>
      <c r="B12" s="33">
        <f>INPUT!C11</f>
        <v/>
      </c>
      <c r="C12" s="33">
        <f>INPUT!F11</f>
        <v/>
      </c>
      <c r="D12" s="34">
        <f>IFERROR(B12/C12*100,0)</f>
        <v/>
      </c>
      <c r="E12" s="35">
        <f>IFERROR(INPUT!C11/INPUT!D11,0)</f>
        <v/>
      </c>
      <c r="F12" s="35">
        <f>MAX(E$5:E$24)</f>
        <v/>
      </c>
      <c r="G12" s="34">
        <f>IFERROR(E12/F12*100,0)</f>
        <v/>
      </c>
      <c r="H12" s="33">
        <f>INPUT!E11</f>
        <v/>
      </c>
      <c r="I12" s="36">
        <f>IFERROR(INPUT!D11/CONFIG!B6,0)</f>
        <v/>
      </c>
      <c r="J12" s="37">
        <f>IF(B12="","",D12*CONFIG!B3+G12*CONFIG!B4+H12*CONFIG!B5)</f>
        <v/>
      </c>
      <c r="K12" s="33">
        <f>IF(J12="","",RANK(J12,J$5:J$24,0))</f>
        <v/>
      </c>
      <c r="L12" s="32">
        <f>IF(J12="","",IF(J12&gt;=CONFIG!B8,"HIGH PERFORMER",IF(J12&gt;=CONFIG!B9,"MEETS EXPECTATIONS","NEEDS IMPROVEMENT")))</f>
        <v/>
      </c>
      <c r="M12" s="32">
        <f>IF(J12="","",IF(D12&lt;100,IF(H12&lt;CONFIG!B7,"OUTPUT + QUALITY","OUTPUT"),IF(H12&lt;CONFIG!B7,"QUALITY","MAINTAIN")))</f>
        <v/>
      </c>
    </row>
    <row r="13">
      <c r="A13" s="26">
        <f>INPUT!A12</f>
        <v/>
      </c>
      <c r="B13" s="27">
        <f>INPUT!C12</f>
        <v/>
      </c>
      <c r="C13" s="27">
        <f>INPUT!F12</f>
        <v/>
      </c>
      <c r="D13" s="28">
        <f>IFERROR(B13/C13*100,0)</f>
        <v/>
      </c>
      <c r="E13" s="29">
        <f>IFERROR(INPUT!C12/INPUT!D12,0)</f>
        <v/>
      </c>
      <c r="F13" s="29">
        <f>MAX(E$5:E$24)</f>
        <v/>
      </c>
      <c r="G13" s="28">
        <f>IFERROR(E13/F13*100,0)</f>
        <v/>
      </c>
      <c r="H13" s="27">
        <f>INPUT!E12</f>
        <v/>
      </c>
      <c r="I13" s="30">
        <f>IFERROR(INPUT!D12/CONFIG!B6,0)</f>
        <v/>
      </c>
      <c r="J13" s="31">
        <f>IF(B13="","",D13*CONFIG!B3+G13*CONFIG!B4+H13*CONFIG!B5)</f>
        <v/>
      </c>
      <c r="K13" s="27">
        <f>IF(J13="","",RANK(J13,J$5:J$24,0))</f>
        <v/>
      </c>
      <c r="L13" s="26">
        <f>IF(J13="","",IF(J13&gt;=CONFIG!B8,"HIGH PERFORMER",IF(J13&gt;=CONFIG!B9,"MEETS EXPECTATIONS","NEEDS IMPROVEMENT")))</f>
        <v/>
      </c>
      <c r="M13" s="26">
        <f>IF(J13="","",IF(D13&lt;100,IF(H13&lt;CONFIG!B7,"OUTPUT + QUALITY","OUTPUT"),IF(H13&lt;CONFIG!B7,"QUALITY","MAINTAIN")))</f>
        <v/>
      </c>
    </row>
    <row r="14">
      <c r="A14" s="32">
        <f>INPUT!A13</f>
        <v/>
      </c>
      <c r="B14" s="33">
        <f>INPUT!C13</f>
        <v/>
      </c>
      <c r="C14" s="33">
        <f>INPUT!F13</f>
        <v/>
      </c>
      <c r="D14" s="34">
        <f>IFERROR(B14/C14*100,0)</f>
        <v/>
      </c>
      <c r="E14" s="35">
        <f>IFERROR(INPUT!C13/INPUT!D13,0)</f>
        <v/>
      </c>
      <c r="F14" s="35">
        <f>MAX(E$5:E$24)</f>
        <v/>
      </c>
      <c r="G14" s="34">
        <f>IFERROR(E14/F14*100,0)</f>
        <v/>
      </c>
      <c r="H14" s="33">
        <f>INPUT!E13</f>
        <v/>
      </c>
      <c r="I14" s="36">
        <f>IFERROR(INPUT!D13/CONFIG!B6,0)</f>
        <v/>
      </c>
      <c r="J14" s="37">
        <f>IF(B14="","",D14*CONFIG!B3+G14*CONFIG!B4+H14*CONFIG!B5)</f>
        <v/>
      </c>
      <c r="K14" s="33">
        <f>IF(J14="","",RANK(J14,J$5:J$24,0))</f>
        <v/>
      </c>
      <c r="L14" s="32">
        <f>IF(J14="","",IF(J14&gt;=CONFIG!B8,"HIGH PERFORMER",IF(J14&gt;=CONFIG!B9,"MEETS EXPECTATIONS","NEEDS IMPROVEMENT")))</f>
        <v/>
      </c>
      <c r="M14" s="32">
        <f>IF(J14="","",IF(D14&lt;100,IF(H14&lt;CONFIG!B7,"OUTPUT + QUALITY","OUTPUT"),IF(H14&lt;CONFIG!B7,"QUALITY","MAINTAIN")))</f>
        <v/>
      </c>
    </row>
    <row r="15">
      <c r="A15" s="26">
        <f>INPUT!A14</f>
        <v/>
      </c>
      <c r="B15" s="27">
        <f>INPUT!C14</f>
        <v/>
      </c>
      <c r="C15" s="27">
        <f>INPUT!F14</f>
        <v/>
      </c>
      <c r="D15" s="28">
        <f>IFERROR(B15/C15*100,0)</f>
        <v/>
      </c>
      <c r="E15" s="29">
        <f>IFERROR(INPUT!C14/INPUT!D14,0)</f>
        <v/>
      </c>
      <c r="F15" s="29">
        <f>MAX(E$5:E$24)</f>
        <v/>
      </c>
      <c r="G15" s="28">
        <f>IFERROR(E15/F15*100,0)</f>
        <v/>
      </c>
      <c r="H15" s="27">
        <f>INPUT!E14</f>
        <v/>
      </c>
      <c r="I15" s="30">
        <f>IFERROR(INPUT!D14/CONFIG!B6,0)</f>
        <v/>
      </c>
      <c r="J15" s="31">
        <f>IF(B15="","",D15*CONFIG!B3+G15*CONFIG!B4+H15*CONFIG!B5)</f>
        <v/>
      </c>
      <c r="K15" s="27">
        <f>IF(J15="","",RANK(J15,J$5:J$24,0))</f>
        <v/>
      </c>
      <c r="L15" s="26">
        <f>IF(J15="","",IF(J15&gt;=CONFIG!B8,"HIGH PERFORMER",IF(J15&gt;=CONFIG!B9,"MEETS EXPECTATIONS","NEEDS IMPROVEMENT")))</f>
        <v/>
      </c>
      <c r="M15" s="26">
        <f>IF(J15="","",IF(D15&lt;100,IF(H15&lt;CONFIG!B7,"OUTPUT + QUALITY","OUTPUT"),IF(H15&lt;CONFIG!B7,"QUALITY","MAINTAIN")))</f>
        <v/>
      </c>
    </row>
    <row r="16">
      <c r="A16" s="32">
        <f>INPUT!A15</f>
        <v/>
      </c>
      <c r="B16" s="33">
        <f>INPUT!C15</f>
        <v/>
      </c>
      <c r="C16" s="33">
        <f>INPUT!F15</f>
        <v/>
      </c>
      <c r="D16" s="34">
        <f>IFERROR(B16/C16*100,0)</f>
        <v/>
      </c>
      <c r="E16" s="35">
        <f>IFERROR(INPUT!C15/INPUT!D15,0)</f>
        <v/>
      </c>
      <c r="F16" s="35">
        <f>MAX(E$5:E$24)</f>
        <v/>
      </c>
      <c r="G16" s="34">
        <f>IFERROR(E16/F16*100,0)</f>
        <v/>
      </c>
      <c r="H16" s="33">
        <f>INPUT!E15</f>
        <v/>
      </c>
      <c r="I16" s="36">
        <f>IFERROR(INPUT!D15/CONFIG!B6,0)</f>
        <v/>
      </c>
      <c r="J16" s="37">
        <f>IF(B16="","",D16*CONFIG!B3+G16*CONFIG!B4+H16*CONFIG!B5)</f>
        <v/>
      </c>
      <c r="K16" s="33">
        <f>IF(J16="","",RANK(J16,J$5:J$24,0))</f>
        <v/>
      </c>
      <c r="L16" s="32">
        <f>IF(J16="","",IF(J16&gt;=CONFIG!B8,"HIGH PERFORMER",IF(J16&gt;=CONFIG!B9,"MEETS EXPECTATIONS","NEEDS IMPROVEMENT")))</f>
        <v/>
      </c>
      <c r="M16" s="32">
        <f>IF(J16="","",IF(D16&lt;100,IF(H16&lt;CONFIG!B7,"OUTPUT + QUALITY","OUTPUT"),IF(H16&lt;CONFIG!B7,"QUALITY","MAINTAIN")))</f>
        <v/>
      </c>
    </row>
    <row r="17">
      <c r="A17" s="26">
        <f>INPUT!A16</f>
        <v/>
      </c>
      <c r="B17" s="27">
        <f>INPUT!C16</f>
        <v/>
      </c>
      <c r="C17" s="27">
        <f>INPUT!F16</f>
        <v/>
      </c>
      <c r="D17" s="28">
        <f>IFERROR(B17/C17*100,0)</f>
        <v/>
      </c>
      <c r="E17" s="29">
        <f>IFERROR(INPUT!C16/INPUT!D16,0)</f>
        <v/>
      </c>
      <c r="F17" s="29">
        <f>MAX(E$5:E$24)</f>
        <v/>
      </c>
      <c r="G17" s="28">
        <f>IFERROR(E17/F17*100,0)</f>
        <v/>
      </c>
      <c r="H17" s="27">
        <f>INPUT!E16</f>
        <v/>
      </c>
      <c r="I17" s="30">
        <f>IFERROR(INPUT!D16/CONFIG!B6,0)</f>
        <v/>
      </c>
      <c r="J17" s="31">
        <f>IF(B17="","",D17*CONFIG!B3+G17*CONFIG!B4+H17*CONFIG!B5)</f>
        <v/>
      </c>
      <c r="K17" s="27">
        <f>IF(J17="","",RANK(J17,J$5:J$24,0))</f>
        <v/>
      </c>
      <c r="L17" s="26">
        <f>IF(J17="","",IF(J17&gt;=CONFIG!B8,"HIGH PERFORMER",IF(J17&gt;=CONFIG!B9,"MEETS EXPECTATIONS","NEEDS IMPROVEMENT")))</f>
        <v/>
      </c>
      <c r="M17" s="26">
        <f>IF(J17="","",IF(D17&lt;100,IF(H17&lt;CONFIG!B7,"OUTPUT + QUALITY","OUTPUT"),IF(H17&lt;CONFIG!B7,"QUALITY","MAINTAIN")))</f>
        <v/>
      </c>
    </row>
    <row r="18">
      <c r="A18" s="32">
        <f>INPUT!A17</f>
        <v/>
      </c>
      <c r="B18" s="33">
        <f>INPUT!C17</f>
        <v/>
      </c>
      <c r="C18" s="33">
        <f>INPUT!F17</f>
        <v/>
      </c>
      <c r="D18" s="34">
        <f>IFERROR(B18/C18*100,0)</f>
        <v/>
      </c>
      <c r="E18" s="35">
        <f>IFERROR(INPUT!C17/INPUT!D17,0)</f>
        <v/>
      </c>
      <c r="F18" s="35">
        <f>MAX(E$5:E$24)</f>
        <v/>
      </c>
      <c r="G18" s="34">
        <f>IFERROR(E18/F18*100,0)</f>
        <v/>
      </c>
      <c r="H18" s="33">
        <f>INPUT!E17</f>
        <v/>
      </c>
      <c r="I18" s="36">
        <f>IFERROR(INPUT!D17/CONFIG!B6,0)</f>
        <v/>
      </c>
      <c r="J18" s="37">
        <f>IF(B18="","",D18*CONFIG!B3+G18*CONFIG!B4+H18*CONFIG!B5)</f>
        <v/>
      </c>
      <c r="K18" s="33">
        <f>IF(J18="","",RANK(J18,J$5:J$24,0))</f>
        <v/>
      </c>
      <c r="L18" s="32">
        <f>IF(J18="","",IF(J18&gt;=CONFIG!B8,"HIGH PERFORMER",IF(J18&gt;=CONFIG!B9,"MEETS EXPECTATIONS","NEEDS IMPROVEMENT")))</f>
        <v/>
      </c>
      <c r="M18" s="32">
        <f>IF(J18="","",IF(D18&lt;100,IF(H18&lt;CONFIG!B7,"OUTPUT + QUALITY","OUTPUT"),IF(H18&lt;CONFIG!B7,"QUALITY","MAINTAIN")))</f>
        <v/>
      </c>
    </row>
    <row r="19">
      <c r="A19" s="26">
        <f>INPUT!A18</f>
        <v/>
      </c>
      <c r="B19" s="27">
        <f>INPUT!C18</f>
        <v/>
      </c>
      <c r="C19" s="27">
        <f>INPUT!F18</f>
        <v/>
      </c>
      <c r="D19" s="28">
        <f>IFERROR(B19/C19*100,0)</f>
        <v/>
      </c>
      <c r="E19" s="29">
        <f>IFERROR(INPUT!C18/INPUT!D18,0)</f>
        <v/>
      </c>
      <c r="F19" s="29">
        <f>MAX(E$5:E$24)</f>
        <v/>
      </c>
      <c r="G19" s="28">
        <f>IFERROR(E19/F19*100,0)</f>
        <v/>
      </c>
      <c r="H19" s="27">
        <f>INPUT!E18</f>
        <v/>
      </c>
      <c r="I19" s="30">
        <f>IFERROR(INPUT!D18/CONFIG!B6,0)</f>
        <v/>
      </c>
      <c r="J19" s="31">
        <f>IF(B19="","",D19*CONFIG!B3+G19*CONFIG!B4+H19*CONFIG!B5)</f>
        <v/>
      </c>
      <c r="K19" s="27">
        <f>IF(J19="","",RANK(J19,J$5:J$24,0))</f>
        <v/>
      </c>
      <c r="L19" s="26">
        <f>IF(J19="","",IF(J19&gt;=CONFIG!B8,"HIGH PERFORMER",IF(J19&gt;=CONFIG!B9,"MEETS EXPECTATIONS","NEEDS IMPROVEMENT")))</f>
        <v/>
      </c>
      <c r="M19" s="26">
        <f>IF(J19="","",IF(D19&lt;100,IF(H19&lt;CONFIG!B7,"OUTPUT + QUALITY","OUTPUT"),IF(H19&lt;CONFIG!B7,"QUALITY","MAINTAIN")))</f>
        <v/>
      </c>
    </row>
    <row r="20">
      <c r="A20" s="32">
        <f>INPUT!A19</f>
        <v/>
      </c>
      <c r="B20" s="33">
        <f>INPUT!C19</f>
        <v/>
      </c>
      <c r="C20" s="33">
        <f>INPUT!F19</f>
        <v/>
      </c>
      <c r="D20" s="34">
        <f>IFERROR(B20/C20*100,0)</f>
        <v/>
      </c>
      <c r="E20" s="35">
        <f>IFERROR(INPUT!C19/INPUT!D19,0)</f>
        <v/>
      </c>
      <c r="F20" s="35">
        <f>MAX(E$5:E$24)</f>
        <v/>
      </c>
      <c r="G20" s="34">
        <f>IFERROR(E20/F20*100,0)</f>
        <v/>
      </c>
      <c r="H20" s="33">
        <f>INPUT!E19</f>
        <v/>
      </c>
      <c r="I20" s="36">
        <f>IFERROR(INPUT!D19/CONFIG!B6,0)</f>
        <v/>
      </c>
      <c r="J20" s="37">
        <f>IF(B20="","",D20*CONFIG!B3+G20*CONFIG!B4+H20*CONFIG!B5)</f>
        <v/>
      </c>
      <c r="K20" s="33">
        <f>IF(J20="","",RANK(J20,J$5:J$24,0))</f>
        <v/>
      </c>
      <c r="L20" s="32">
        <f>IF(J20="","",IF(J20&gt;=CONFIG!B8,"HIGH PERFORMER",IF(J20&gt;=CONFIG!B9,"MEETS EXPECTATIONS","NEEDS IMPROVEMENT")))</f>
        <v/>
      </c>
      <c r="M20" s="32">
        <f>IF(J20="","",IF(D20&lt;100,IF(H20&lt;CONFIG!B7,"OUTPUT + QUALITY","OUTPUT"),IF(H20&lt;CONFIG!B7,"QUALITY","MAINTAIN")))</f>
        <v/>
      </c>
    </row>
    <row r="21">
      <c r="A21" s="26">
        <f>INPUT!A20</f>
        <v/>
      </c>
      <c r="B21" s="27">
        <f>INPUT!C20</f>
        <v/>
      </c>
      <c r="C21" s="27">
        <f>INPUT!F20</f>
        <v/>
      </c>
      <c r="D21" s="28">
        <f>IFERROR(B21/C21*100,0)</f>
        <v/>
      </c>
      <c r="E21" s="29">
        <f>IFERROR(INPUT!C20/INPUT!D20,0)</f>
        <v/>
      </c>
      <c r="F21" s="29">
        <f>MAX(E$5:E$24)</f>
        <v/>
      </c>
      <c r="G21" s="28">
        <f>IFERROR(E21/F21*100,0)</f>
        <v/>
      </c>
      <c r="H21" s="27">
        <f>INPUT!E20</f>
        <v/>
      </c>
      <c r="I21" s="30">
        <f>IFERROR(INPUT!D20/CONFIG!B6,0)</f>
        <v/>
      </c>
      <c r="J21" s="31">
        <f>IF(B21="","",D21*CONFIG!B3+G21*CONFIG!B4+H21*CONFIG!B5)</f>
        <v/>
      </c>
      <c r="K21" s="27">
        <f>IF(J21="","",RANK(J21,J$5:J$24,0))</f>
        <v/>
      </c>
      <c r="L21" s="26">
        <f>IF(J21="","",IF(J21&gt;=CONFIG!B8,"HIGH PERFORMER",IF(J21&gt;=CONFIG!B9,"MEETS EXPECTATIONS","NEEDS IMPROVEMENT")))</f>
        <v/>
      </c>
      <c r="M21" s="26">
        <f>IF(J21="","",IF(D21&lt;100,IF(H21&lt;CONFIG!B7,"OUTPUT + QUALITY","OUTPUT"),IF(H21&lt;CONFIG!B7,"QUALITY","MAINTAIN")))</f>
        <v/>
      </c>
    </row>
    <row r="22">
      <c r="A22" s="32">
        <f>INPUT!A21</f>
        <v/>
      </c>
      <c r="B22" s="33">
        <f>INPUT!C21</f>
        <v/>
      </c>
      <c r="C22" s="33">
        <f>INPUT!F21</f>
        <v/>
      </c>
      <c r="D22" s="34">
        <f>IFERROR(B22/C22*100,0)</f>
        <v/>
      </c>
      <c r="E22" s="35">
        <f>IFERROR(INPUT!C21/INPUT!D21,0)</f>
        <v/>
      </c>
      <c r="F22" s="35">
        <f>MAX(E$5:E$24)</f>
        <v/>
      </c>
      <c r="G22" s="34">
        <f>IFERROR(E22/F22*100,0)</f>
        <v/>
      </c>
      <c r="H22" s="33">
        <f>INPUT!E21</f>
        <v/>
      </c>
      <c r="I22" s="36">
        <f>IFERROR(INPUT!D21/CONFIG!B6,0)</f>
        <v/>
      </c>
      <c r="J22" s="37">
        <f>IF(B22="","",D22*CONFIG!B3+G22*CONFIG!B4+H22*CONFIG!B5)</f>
        <v/>
      </c>
      <c r="K22" s="33">
        <f>IF(J22="","",RANK(J22,J$5:J$24,0))</f>
        <v/>
      </c>
      <c r="L22" s="32">
        <f>IF(J22="","",IF(J22&gt;=CONFIG!B8,"HIGH PERFORMER",IF(J22&gt;=CONFIG!B9,"MEETS EXPECTATIONS","NEEDS IMPROVEMENT")))</f>
        <v/>
      </c>
      <c r="M22" s="32">
        <f>IF(J22="","",IF(D22&lt;100,IF(H22&lt;CONFIG!B7,"OUTPUT + QUALITY","OUTPUT"),IF(H22&lt;CONFIG!B7,"QUALITY","MAINTAIN")))</f>
        <v/>
      </c>
    </row>
    <row r="23">
      <c r="A23" s="26">
        <f>INPUT!A22</f>
        <v/>
      </c>
      <c r="B23" s="27">
        <f>INPUT!C22</f>
        <v/>
      </c>
      <c r="C23" s="27">
        <f>INPUT!F22</f>
        <v/>
      </c>
      <c r="D23" s="28">
        <f>IFERROR(B23/C23*100,0)</f>
        <v/>
      </c>
      <c r="E23" s="29">
        <f>IFERROR(INPUT!C22/INPUT!D22,0)</f>
        <v/>
      </c>
      <c r="F23" s="29">
        <f>MAX(E$5:E$24)</f>
        <v/>
      </c>
      <c r="G23" s="28">
        <f>IFERROR(E23/F23*100,0)</f>
        <v/>
      </c>
      <c r="H23" s="27">
        <f>INPUT!E22</f>
        <v/>
      </c>
      <c r="I23" s="30">
        <f>IFERROR(INPUT!D22/CONFIG!B6,0)</f>
        <v/>
      </c>
      <c r="J23" s="31">
        <f>IF(B23="","",D23*CONFIG!B3+G23*CONFIG!B4+H23*CONFIG!B5)</f>
        <v/>
      </c>
      <c r="K23" s="27">
        <f>IF(J23="","",RANK(J23,J$5:J$24,0))</f>
        <v/>
      </c>
      <c r="L23" s="26">
        <f>IF(J23="","",IF(J23&gt;=CONFIG!B8,"HIGH PERFORMER",IF(J23&gt;=CONFIG!B9,"MEETS EXPECTATIONS","NEEDS IMPROVEMENT")))</f>
        <v/>
      </c>
      <c r="M23" s="26">
        <f>IF(J23="","",IF(D23&lt;100,IF(H23&lt;CONFIG!B7,"OUTPUT + QUALITY","OUTPUT"),IF(H23&lt;CONFIG!B7,"QUALITY","MAINTAIN")))</f>
        <v/>
      </c>
    </row>
    <row r="24">
      <c r="A24" s="32">
        <f>INPUT!A23</f>
        <v/>
      </c>
      <c r="B24" s="33">
        <f>INPUT!C23</f>
        <v/>
      </c>
      <c r="C24" s="33">
        <f>INPUT!F23</f>
        <v/>
      </c>
      <c r="D24" s="34">
        <f>IFERROR(B24/C24*100,0)</f>
        <v/>
      </c>
      <c r="E24" s="35">
        <f>IFERROR(INPUT!C23/INPUT!D23,0)</f>
        <v/>
      </c>
      <c r="F24" s="35">
        <f>MAX(E$5:E$24)</f>
        <v/>
      </c>
      <c r="G24" s="34">
        <f>IFERROR(E24/F24*100,0)</f>
        <v/>
      </c>
      <c r="H24" s="33">
        <f>INPUT!E23</f>
        <v/>
      </c>
      <c r="I24" s="36">
        <f>IFERROR(INPUT!D23/CONFIG!B6,0)</f>
        <v/>
      </c>
      <c r="J24" s="37">
        <f>IF(B24="","",D24*CONFIG!B3+G24*CONFIG!B4+H24*CONFIG!B5)</f>
        <v/>
      </c>
      <c r="K24" s="33">
        <f>IF(J24="","",RANK(J24,J$5:J$24,0))</f>
        <v/>
      </c>
      <c r="L24" s="32">
        <f>IF(J24="","",IF(J24&gt;=CONFIG!B8,"HIGH PERFORMER",IF(J24&gt;=CONFIG!B9,"MEETS EXPECTATIONS","NEEDS IMPROVEMENT")))</f>
        <v/>
      </c>
      <c r="M24" s="32">
        <f>IF(J24="","",IF(D24&lt;100,IF(H24&lt;CONFIG!B7,"OUTPUT + QUALITY","OUTPUT"),IF(H24&lt;CONFIG!B7,"QUALITY","MAINTAIN")))</f>
        <v/>
      </c>
    </row>
    <row r="26" ht="28" customHeight="1">
      <c r="A26" s="38" t="inlineStr">
        <is>
          <t xml:space="preserve">  SUMMARY METRICS</t>
        </is>
      </c>
      <c r="B26" s="39" t="n"/>
      <c r="C26" s="39" t="n"/>
      <c r="D26" s="39" t="n"/>
      <c r="E26" s="39" t="n"/>
      <c r="F26" s="39" t="n"/>
      <c r="G26" s="39" t="n"/>
      <c r="H26" s="39" t="n"/>
      <c r="I26" s="39" t="n"/>
      <c r="J26" s="39" t="n"/>
      <c r="K26" s="39" t="n"/>
      <c r="L26" s="39" t="n"/>
      <c r="M26" s="39" t="n"/>
    </row>
    <row r="28" ht="28" customHeight="1">
      <c r="A28" s="40" t="inlineStr">
        <is>
          <t>Total Employees Measured</t>
        </is>
      </c>
      <c r="B28" s="41">
        <f>COUNTA(A5:A24)</f>
        <v/>
      </c>
    </row>
    <row r="29" ht="28" customHeight="1">
      <c r="A29" s="40" t="inlineStr">
        <is>
          <t>Avg Productivity Index</t>
        </is>
      </c>
      <c r="B29" s="31">
        <f>IFERROR(AVERAGE(J5:J24),0)</f>
        <v/>
      </c>
    </row>
    <row r="30" ht="28" customHeight="1">
      <c r="A30" s="40" t="inlineStr">
        <is>
          <t>Max Productivity Index</t>
        </is>
      </c>
      <c r="B30" s="31">
        <f>MAX(J5:J24)</f>
        <v/>
      </c>
    </row>
    <row r="31" ht="28" customHeight="1">
      <c r="A31" s="40" t="inlineStr">
        <is>
          <t>Min Productivity Index</t>
        </is>
      </c>
      <c r="B31" s="31">
        <f>IFERROR(MIN(IF(J5:J24&lt;&gt;"",J5:J24)),0)</f>
        <v/>
      </c>
    </row>
    <row r="32" ht="28" customHeight="1">
      <c r="A32" s="40" t="inlineStr">
        <is>
          <t>High Performers</t>
        </is>
      </c>
      <c r="B32" s="41">
        <f>COUNTIF(L5:L24,"HIGH PERFORMER")</f>
        <v/>
      </c>
    </row>
    <row r="33" ht="28" customHeight="1">
      <c r="A33" s="40" t="inlineStr">
        <is>
          <t>Meets Expectations</t>
        </is>
      </c>
      <c r="B33" s="41">
        <f>COUNTIF(L5:L24,"MEETS EXPECTATIONS")</f>
        <v/>
      </c>
    </row>
    <row r="34" ht="28" customHeight="1">
      <c r="A34" s="40" t="inlineStr">
        <is>
          <t>Needs Improvement</t>
        </is>
      </c>
      <c r="B34" s="41">
        <f>COUNTIF(L5:L24,"NEEDS IMPROVEMENT")</f>
        <v/>
      </c>
    </row>
    <row r="35" ht="28" customHeight="1">
      <c r="A35" s="40" t="inlineStr">
        <is>
          <t>Avg Quality Score</t>
        </is>
      </c>
      <c r="B35" s="31">
        <f>IFERROR(AVERAGE(H5:H24),0)</f>
        <v/>
      </c>
    </row>
    <row r="36" ht="28" customHeight="1">
      <c r="A36" s="40" t="inlineStr">
        <is>
          <t>Avg Output / Hour</t>
        </is>
      </c>
      <c r="B36" s="42">
        <f>IFERROR(AVERAGE(E5:E24),0)</f>
        <v/>
      </c>
    </row>
    <row r="37" ht="28" customHeight="1">
      <c r="A37" s="40" t="inlineStr">
        <is>
          <t>Avg Utilization</t>
        </is>
      </c>
      <c r="B37" s="43">
        <f>IFERROR(AVERAGE(I5:I24),0)</f>
        <v/>
      </c>
    </row>
    <row r="38" ht="28" customHeight="1">
      <c r="A38" s="40" t="inlineStr">
        <is>
          <t>Total Output Units</t>
        </is>
      </c>
      <c r="B38" s="41">
        <f>SUM(B5:B24)</f>
        <v/>
      </c>
    </row>
    <row r="39" ht="28" customHeight="1">
      <c r="A39" s="40" t="inlineStr">
        <is>
          <t>Total Revenue Generated</t>
        </is>
      </c>
      <c r="B39" s="44">
        <f>SUM(INPUT!G4:G23)</f>
        <v/>
      </c>
    </row>
    <row r="40" ht="28" customHeight="1">
      <c r="A40" s="40" t="inlineStr">
        <is>
          <t>Revenue Per Employee</t>
        </is>
      </c>
      <c r="B40" s="44">
        <f>IFERROR(B39/B28,0)</f>
        <v/>
      </c>
    </row>
    <row r="41" ht="28" customHeight="1">
      <c r="A41" s="40" t="inlineStr">
        <is>
          <t>Quality Below Threshold</t>
        </is>
      </c>
      <c r="B41" s="41">
        <f>COUNTIF(H5:H24,"&lt;"&amp;CONFIG!B7)</f>
        <v/>
      </c>
    </row>
    <row r="42" ht="28" customHeight="1">
      <c r="A42" s="40" t="inlineStr">
        <is>
          <t>Team Health</t>
        </is>
      </c>
      <c r="B42" s="45">
        <f>IF(B34/B28&gt;0.3,"AT RISK",IF(B32/B28&gt;0.4,"STRONG","AVERAGE"))</f>
        <v/>
      </c>
    </row>
    <row r="43" ht="28" customHeight="1">
      <c r="A43" s="40" t="inlineStr">
        <is>
          <t>Top Performer</t>
        </is>
      </c>
      <c r="B43" s="45">
        <f>IFERROR(INDEX(A5:A24,MATCH(MAX(J5:J24),J5:J24,0)),"")</f>
        <v/>
      </c>
    </row>
  </sheetData>
  <mergeCells count="3">
    <mergeCell ref="A3:M3"/>
    <mergeCell ref="A26:M26"/>
    <mergeCell ref="A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6" t="inlineStr">
        <is>
          <t>PRODUCTIVITY INDEX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4" t="inlineStr">
        <is>
          <t xml:space="preserve">  TEAM OVERVIEW</t>
        </is>
      </c>
      <c r="B4" s="25" t="n"/>
      <c r="C4" s="25" t="n"/>
      <c r="D4" s="25" t="n"/>
      <c r="E4" s="25" t="n"/>
    </row>
    <row r="5" ht="32" customHeight="1">
      <c r="A5" s="47" t="inlineStr">
        <is>
          <t>Total Employees Measured</t>
        </is>
      </c>
      <c r="B5" s="48">
        <f>LOGIC!B28</f>
        <v/>
      </c>
    </row>
    <row r="6" ht="32" customHeight="1">
      <c r="A6" s="47" t="inlineStr">
        <is>
          <t>Avg Productivity Index</t>
        </is>
      </c>
      <c r="B6" s="49">
        <f>LOGIC!B29</f>
        <v/>
      </c>
    </row>
    <row r="7" ht="32" customHeight="1">
      <c r="A7" s="47" t="inlineStr">
        <is>
          <t>Max Productivity Index</t>
        </is>
      </c>
      <c r="B7" s="50">
        <f>LOGIC!B30</f>
        <v/>
      </c>
    </row>
    <row r="8" ht="32" customHeight="1">
      <c r="A8" s="47" t="inlineStr">
        <is>
          <t>Min Productivity Index</t>
        </is>
      </c>
      <c r="B8" s="50">
        <f>LOGIC!B31</f>
        <v/>
      </c>
    </row>
    <row r="9" ht="32" customHeight="1">
      <c r="A9" s="47" t="inlineStr">
        <is>
          <t>Top Performer</t>
        </is>
      </c>
      <c r="B9" s="51">
        <f>LOGIC!B43</f>
        <v/>
      </c>
    </row>
    <row r="11" ht="28" customHeight="1">
      <c r="A11" s="52" t="inlineStr">
        <is>
          <t xml:space="preserve">  PERFORMANCE DISTRIBUTION</t>
        </is>
      </c>
      <c r="B11" s="53" t="n"/>
      <c r="C11" s="53" t="n"/>
      <c r="D11" s="53" t="n"/>
      <c r="E11" s="53" t="n"/>
    </row>
    <row r="12" ht="32" customHeight="1">
      <c r="A12" s="47" t="inlineStr">
        <is>
          <t>High Performers</t>
        </is>
      </c>
      <c r="B12" s="48">
        <f>LOGIC!B32</f>
        <v/>
      </c>
    </row>
    <row r="13" ht="32" customHeight="1">
      <c r="A13" s="47" t="inlineStr">
        <is>
          <t>Meets Expectations</t>
        </is>
      </c>
      <c r="B13" s="48">
        <f>LOGIC!B33</f>
        <v/>
      </c>
    </row>
    <row r="14" ht="32" customHeight="1">
      <c r="A14" s="47" t="inlineStr">
        <is>
          <t>Needs Improvement</t>
        </is>
      </c>
      <c r="B14" s="48">
        <f>LOGIC!B34</f>
        <v/>
      </c>
    </row>
    <row r="15" ht="32" customHeight="1">
      <c r="A15" s="47" t="inlineStr">
        <is>
          <t>Team Health</t>
        </is>
      </c>
      <c r="B15" s="51">
        <f>LOGIC!B42</f>
        <v/>
      </c>
    </row>
    <row r="17" ht="28" customHeight="1">
      <c r="A17" s="13" t="inlineStr">
        <is>
          <t xml:space="preserve">  QUALITY &amp; EFFICIENCY</t>
        </is>
      </c>
      <c r="B17" s="14" t="n"/>
      <c r="C17" s="14" t="n"/>
      <c r="D17" s="14" t="n"/>
      <c r="E17" s="14" t="n"/>
    </row>
    <row r="18" ht="32" customHeight="1">
      <c r="A18" s="47" t="inlineStr">
        <is>
          <t>Avg Quality Score</t>
        </is>
      </c>
      <c r="B18" s="50">
        <f>LOGIC!B35</f>
        <v/>
      </c>
    </row>
    <row r="19" ht="32" customHeight="1">
      <c r="A19" s="47" t="inlineStr">
        <is>
          <t>Quality Below Threshold</t>
        </is>
      </c>
      <c r="B19" s="48">
        <f>LOGIC!B41</f>
        <v/>
      </c>
    </row>
    <row r="20" ht="32" customHeight="1">
      <c r="A20" s="47" t="inlineStr">
        <is>
          <t>Avg Output / Hour</t>
        </is>
      </c>
      <c r="B20" s="54">
        <f>LOGIC!B36</f>
        <v/>
      </c>
    </row>
    <row r="21" ht="32" customHeight="1">
      <c r="A21" s="47" t="inlineStr">
        <is>
          <t>Avg Utilization</t>
        </is>
      </c>
      <c r="B21" s="55">
        <f>LOGIC!B37</f>
        <v/>
      </c>
    </row>
    <row r="23" ht="28" customHeight="1">
      <c r="A23" s="22" t="inlineStr">
        <is>
          <t xml:space="preserve">  OUTPUT SUMMARY</t>
        </is>
      </c>
      <c r="B23" s="23" t="n"/>
      <c r="C23" s="23" t="n"/>
      <c r="D23" s="23" t="n"/>
      <c r="E23" s="23" t="n"/>
    </row>
    <row r="24" ht="32" customHeight="1">
      <c r="A24" s="47" t="inlineStr">
        <is>
          <t>Total Output Units</t>
        </is>
      </c>
      <c r="B24" s="48">
        <f>LOGIC!B38</f>
        <v/>
      </c>
    </row>
    <row r="25" ht="32" customHeight="1">
      <c r="A25" s="47" t="inlineStr">
        <is>
          <t>Total Revenue Generated</t>
        </is>
      </c>
      <c r="B25" s="56">
        <f>LOGIC!B39</f>
        <v/>
      </c>
    </row>
    <row r="26" ht="32" customHeight="1">
      <c r="A26" s="47" t="inlineStr">
        <is>
          <t>Revenue Per Employee</t>
        </is>
      </c>
      <c r="B26" s="56">
        <f>LOGIC!B40</f>
        <v/>
      </c>
    </row>
    <row r="28" ht="28" customHeight="1">
      <c r="A28" s="38" t="inlineStr">
        <is>
          <t xml:space="preserve">  EMPLOYEE DETAIL</t>
        </is>
      </c>
      <c r="B28" s="39" t="n"/>
      <c r="C28" s="39" t="n"/>
      <c r="D28" s="39" t="n"/>
      <c r="E28" s="39" t="n"/>
    </row>
    <row r="29" ht="32" customHeight="1">
      <c r="A29" s="15" t="inlineStr">
        <is>
          <t>Employee</t>
        </is>
      </c>
      <c r="B29" s="15" t="inlineStr">
        <is>
          <t>Prod. Index</t>
        </is>
      </c>
      <c r="C29" s="15" t="inlineStr">
        <is>
          <t>Rank</t>
        </is>
      </c>
      <c r="D29" s="15" t="inlineStr">
        <is>
          <t>Level</t>
        </is>
      </c>
      <c r="E29" s="15" t="inlineStr">
        <is>
          <t>Focus Area</t>
        </is>
      </c>
    </row>
    <row r="30">
      <c r="A30" s="57">
        <f>LOGIC!A5</f>
        <v/>
      </c>
      <c r="B30" s="58">
        <f>LOGIC!J5</f>
        <v/>
      </c>
      <c r="C30" s="59">
        <f>LOGIC!K5</f>
        <v/>
      </c>
      <c r="D30" s="57">
        <f>LOGIC!L5</f>
        <v/>
      </c>
      <c r="E30" s="57">
        <f>LOGIC!M5</f>
        <v/>
      </c>
    </row>
    <row r="31">
      <c r="A31" s="26">
        <f>LOGIC!A6</f>
        <v/>
      </c>
      <c r="B31" s="31">
        <f>LOGIC!J6</f>
        <v/>
      </c>
      <c r="C31" s="27">
        <f>LOGIC!K6</f>
        <v/>
      </c>
      <c r="D31" s="26">
        <f>LOGIC!L6</f>
        <v/>
      </c>
      <c r="E31" s="26">
        <f>LOGIC!M6</f>
        <v/>
      </c>
    </row>
    <row r="32">
      <c r="A32" s="57">
        <f>LOGIC!A7</f>
        <v/>
      </c>
      <c r="B32" s="58">
        <f>LOGIC!J7</f>
        <v/>
      </c>
      <c r="C32" s="59">
        <f>LOGIC!K7</f>
        <v/>
      </c>
      <c r="D32" s="57">
        <f>LOGIC!L7</f>
        <v/>
      </c>
      <c r="E32" s="57">
        <f>LOGIC!M7</f>
        <v/>
      </c>
    </row>
    <row r="33">
      <c r="A33" s="26">
        <f>LOGIC!A8</f>
        <v/>
      </c>
      <c r="B33" s="31">
        <f>LOGIC!J8</f>
        <v/>
      </c>
      <c r="C33" s="27">
        <f>LOGIC!K8</f>
        <v/>
      </c>
      <c r="D33" s="26">
        <f>LOGIC!L8</f>
        <v/>
      </c>
      <c r="E33" s="26">
        <f>LOGIC!M8</f>
        <v/>
      </c>
    </row>
    <row r="34">
      <c r="A34" s="57">
        <f>LOGIC!A9</f>
        <v/>
      </c>
      <c r="B34" s="58">
        <f>LOGIC!J9</f>
        <v/>
      </c>
      <c r="C34" s="59">
        <f>LOGIC!K9</f>
        <v/>
      </c>
      <c r="D34" s="57">
        <f>LOGIC!L9</f>
        <v/>
      </c>
      <c r="E34" s="57">
        <f>LOGIC!M9</f>
        <v/>
      </c>
    </row>
    <row r="35">
      <c r="A35" s="26">
        <f>LOGIC!A10</f>
        <v/>
      </c>
      <c r="B35" s="31">
        <f>LOGIC!J10</f>
        <v/>
      </c>
      <c r="C35" s="27">
        <f>LOGIC!K10</f>
        <v/>
      </c>
      <c r="D35" s="26">
        <f>LOGIC!L10</f>
        <v/>
      </c>
      <c r="E35" s="26">
        <f>LOGIC!M10</f>
        <v/>
      </c>
    </row>
    <row r="36">
      <c r="A36" s="57">
        <f>LOGIC!A11</f>
        <v/>
      </c>
      <c r="B36" s="58">
        <f>LOGIC!J11</f>
        <v/>
      </c>
      <c r="C36" s="59">
        <f>LOGIC!K11</f>
        <v/>
      </c>
      <c r="D36" s="57">
        <f>LOGIC!L11</f>
        <v/>
      </c>
      <c r="E36" s="57">
        <f>LOGIC!M11</f>
        <v/>
      </c>
    </row>
    <row r="37">
      <c r="A37" s="26">
        <f>LOGIC!A12</f>
        <v/>
      </c>
      <c r="B37" s="31">
        <f>LOGIC!J12</f>
        <v/>
      </c>
      <c r="C37" s="27">
        <f>LOGIC!K12</f>
        <v/>
      </c>
      <c r="D37" s="26">
        <f>LOGIC!L12</f>
        <v/>
      </c>
      <c r="E37" s="26">
        <f>LOGIC!M12</f>
        <v/>
      </c>
    </row>
    <row r="38">
      <c r="A38" s="57">
        <f>LOGIC!A13</f>
        <v/>
      </c>
      <c r="B38" s="58">
        <f>LOGIC!J13</f>
        <v/>
      </c>
      <c r="C38" s="59">
        <f>LOGIC!K13</f>
        <v/>
      </c>
      <c r="D38" s="57">
        <f>LOGIC!L13</f>
        <v/>
      </c>
      <c r="E38" s="57">
        <f>LOGIC!M13</f>
        <v/>
      </c>
    </row>
    <row r="39">
      <c r="A39" s="26">
        <f>LOGIC!A14</f>
        <v/>
      </c>
      <c r="B39" s="31">
        <f>LOGIC!J14</f>
        <v/>
      </c>
      <c r="C39" s="27">
        <f>LOGIC!K14</f>
        <v/>
      </c>
      <c r="D39" s="26">
        <f>LOGIC!L14</f>
        <v/>
      </c>
      <c r="E39" s="26">
        <f>LOGIC!M14</f>
        <v/>
      </c>
    </row>
    <row r="40">
      <c r="A40" s="57">
        <f>LOGIC!A15</f>
        <v/>
      </c>
      <c r="B40" s="58">
        <f>LOGIC!J15</f>
        <v/>
      </c>
      <c r="C40" s="59">
        <f>LOGIC!K15</f>
        <v/>
      </c>
      <c r="D40" s="57">
        <f>LOGIC!L15</f>
        <v/>
      </c>
      <c r="E40" s="57">
        <f>LOGIC!M15</f>
        <v/>
      </c>
    </row>
    <row r="41">
      <c r="A41" s="26">
        <f>LOGIC!A16</f>
        <v/>
      </c>
      <c r="B41" s="31">
        <f>LOGIC!J16</f>
        <v/>
      </c>
      <c r="C41" s="27">
        <f>LOGIC!K16</f>
        <v/>
      </c>
      <c r="D41" s="26">
        <f>LOGIC!L16</f>
        <v/>
      </c>
      <c r="E41" s="26">
        <f>LOGIC!M16</f>
        <v/>
      </c>
    </row>
    <row r="42">
      <c r="A42" s="57">
        <f>LOGIC!A17</f>
        <v/>
      </c>
      <c r="B42" s="58">
        <f>LOGIC!J17</f>
        <v/>
      </c>
      <c r="C42" s="59">
        <f>LOGIC!K17</f>
        <v/>
      </c>
      <c r="D42" s="57">
        <f>LOGIC!L17</f>
        <v/>
      </c>
      <c r="E42" s="57">
        <f>LOGIC!M17</f>
        <v/>
      </c>
    </row>
    <row r="43">
      <c r="A43" s="26">
        <f>LOGIC!A18</f>
        <v/>
      </c>
      <c r="B43" s="31">
        <f>LOGIC!J18</f>
        <v/>
      </c>
      <c r="C43" s="27">
        <f>LOGIC!K18</f>
        <v/>
      </c>
      <c r="D43" s="26">
        <f>LOGIC!L18</f>
        <v/>
      </c>
      <c r="E43" s="26">
        <f>LOGIC!M18</f>
        <v/>
      </c>
    </row>
    <row r="44">
      <c r="A44" s="57">
        <f>LOGIC!A19</f>
        <v/>
      </c>
      <c r="B44" s="58">
        <f>LOGIC!J19</f>
        <v/>
      </c>
      <c r="C44" s="59">
        <f>LOGIC!K19</f>
        <v/>
      </c>
      <c r="D44" s="57">
        <f>LOGIC!L19</f>
        <v/>
      </c>
      <c r="E44" s="57">
        <f>LOGIC!M19</f>
        <v/>
      </c>
    </row>
    <row r="45">
      <c r="A45" s="26">
        <f>LOGIC!A20</f>
        <v/>
      </c>
      <c r="B45" s="31">
        <f>LOGIC!J20</f>
        <v/>
      </c>
      <c r="C45" s="27">
        <f>LOGIC!K20</f>
        <v/>
      </c>
      <c r="D45" s="26">
        <f>LOGIC!L20</f>
        <v/>
      </c>
      <c r="E45" s="26">
        <f>LOGIC!M20</f>
        <v/>
      </c>
    </row>
    <row r="46">
      <c r="A46" s="57">
        <f>LOGIC!A21</f>
        <v/>
      </c>
      <c r="B46" s="58">
        <f>LOGIC!J21</f>
        <v/>
      </c>
      <c r="C46" s="59">
        <f>LOGIC!K21</f>
        <v/>
      </c>
      <c r="D46" s="57">
        <f>LOGIC!L21</f>
        <v/>
      </c>
      <c r="E46" s="57">
        <f>LOGIC!M21</f>
        <v/>
      </c>
    </row>
    <row r="47">
      <c r="A47" s="26">
        <f>LOGIC!A22</f>
        <v/>
      </c>
      <c r="B47" s="31">
        <f>LOGIC!J22</f>
        <v/>
      </c>
      <c r="C47" s="27">
        <f>LOGIC!K22</f>
        <v/>
      </c>
      <c r="D47" s="26">
        <f>LOGIC!L22</f>
        <v/>
      </c>
      <c r="E47" s="26">
        <f>LOGIC!M22</f>
        <v/>
      </c>
    </row>
    <row r="48">
      <c r="A48" s="57">
        <f>LOGIC!A23</f>
        <v/>
      </c>
      <c r="B48" s="58">
        <f>LOGIC!J23</f>
        <v/>
      </c>
      <c r="C48" s="59">
        <f>LOGIC!K23</f>
        <v/>
      </c>
      <c r="D48" s="57">
        <f>LOGIC!L23</f>
        <v/>
      </c>
      <c r="E48" s="57">
        <f>LOGIC!M23</f>
        <v/>
      </c>
    </row>
    <row r="49">
      <c r="A49" s="26">
        <f>LOGIC!A24</f>
        <v/>
      </c>
      <c r="B49" s="31">
        <f>LOGIC!J24</f>
        <v/>
      </c>
      <c r="C49" s="27">
        <f>LOGIC!K24</f>
        <v/>
      </c>
      <c r="D49" s="26">
        <f>LOGIC!L24</f>
        <v/>
      </c>
      <c r="E49" s="26">
        <f>LOGIC!M24</f>
        <v/>
      </c>
    </row>
    <row r="51" ht="24" customHeight="1">
      <c r="A51" s="60" t="inlineStr">
        <is>
          <t>RangeLead.com  |  Premium B2B Lead Data  |  Free Download — rangelead.com/free-tools</t>
        </is>
      </c>
    </row>
  </sheetData>
  <mergeCells count="8">
    <mergeCell ref="A4:E4"/>
    <mergeCell ref="A2:E2"/>
    <mergeCell ref="A28:E28"/>
    <mergeCell ref="A11:E11"/>
    <mergeCell ref="A51:E51"/>
    <mergeCell ref="A1:E1"/>
    <mergeCell ref="A23:E23"/>
    <mergeCell ref="A17:E17"/>
  </mergeCells>
  <conditionalFormatting sqref="B15">
    <cfRule type="cellIs" priority="1" operator="equal" dxfId="0">
      <formula>"STRONG"</formula>
    </cfRule>
    <cfRule type="cellIs" priority="2" operator="equal" dxfId="1">
      <formula>"AVERAGE"</formula>
    </cfRule>
    <cfRule type="cellIs" priority="3" operator="equal" dxfId="2">
      <formula>"AT RISK"</formula>
    </cfRule>
  </conditionalFormatting>
  <conditionalFormatting sqref="B30:B49">
    <cfRule type="cellIs" priority="4" operator="greaterThanOrEqual" dxfId="0">
      <formula>80</formula>
    </cfRule>
    <cfRule type="cellIs" priority="5" operator="between" dxfId="1">
      <formula>50</formula>
      <formula>79.999</formula>
    </cfRule>
    <cfRule type="cellIs" priority="6" operator="lessThan" dxfId="2">
      <formula>50</formula>
    </cfRule>
  </conditionalFormatting>
  <conditionalFormatting sqref="D30:D49">
    <cfRule type="cellIs" priority="7" operator="equal" dxfId="0">
      <formula>"HIGH PERFORMER"</formula>
    </cfRule>
    <cfRule type="cellIs" priority="8" operator="equal" dxfId="1">
      <formula>"MEETS EXPECTATIONS"</formula>
    </cfRule>
    <cfRule type="cellIs" priority="9" operator="equal" dxfId="2">
      <formula>"NEEDS IMPROVEMENT"</formula>
    </cfRule>
  </conditionalFormatting>
  <conditionalFormatting sqref="E30:E49">
    <cfRule type="cellIs" priority="10" operator="equal" dxfId="0">
      <formula>"MAINTAIN"</formula>
    </cfRule>
    <cfRule type="cellIs" priority="11" operator="equal" dxfId="1">
      <formula>"OUTPUT"</formula>
    </cfRule>
    <cfRule type="cellIs" priority="12" operator="equal" dxfId="1">
      <formula>"QUALITY"</formula>
    </cfRule>
    <cfRule type="cellIs" priority="13" operator="equal" dxfId="2">
      <formula>"OUTPUT + QUALITY"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