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0.000%"/>
    <numFmt numFmtId="165" formatCode="&quot;$&quot;#,##0"/>
    <numFmt numFmtId="166" formatCode="0.0%"/>
    <numFmt numFmtId="167" formatCode="0.00x"/>
    <numFmt numFmtId="168" formatCode="&quot;$&quot;#,##0.00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5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E8EAF0"/>
        <bgColor rgb="00E8EAF0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6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5" fontId="7" fillId="5" borderId="1" applyAlignment="1" pivotButton="0" quotePrefix="0" xfId="0">
      <alignment horizontal="center" vertical="center"/>
    </xf>
    <xf numFmtId="3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166" fontId="7" fillId="7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165" fontId="7" fillId="8" borderId="1" applyAlignment="1" pivotButton="0" quotePrefix="0" xfId="0">
      <alignment horizontal="center" vertical="center"/>
    </xf>
    <xf numFmtId="166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7" fillId="10" borderId="1" applyAlignment="1" pivotButton="0" quotePrefix="0" xfId="0">
      <alignment horizontal="center" vertical="center"/>
    </xf>
    <xf numFmtId="165" fontId="7" fillId="10" borderId="1" applyAlignment="1" pivotButton="0" quotePrefix="0" xfId="0">
      <alignment horizontal="center" vertical="center"/>
    </xf>
    <xf numFmtId="165" fontId="10" fillId="10" borderId="1" applyAlignment="1" pivotButton="0" quotePrefix="0" xfId="0">
      <alignment horizontal="center" vertical="center"/>
    </xf>
    <xf numFmtId="167" fontId="10" fillId="10" borderId="1" applyAlignment="1" pivotButton="0" quotePrefix="0" xfId="0">
      <alignment horizontal="center" vertical="center"/>
    </xf>
    <xf numFmtId="168" fontId="10" fillId="10" borderId="1" applyAlignment="1" pivotButton="0" quotePrefix="0" xfId="0">
      <alignment horizontal="center" vertical="center"/>
    </xf>
    <xf numFmtId="0" fontId="7" fillId="11" borderId="1" applyAlignment="1" pivotButton="0" quotePrefix="0" xfId="0">
      <alignment horizontal="center" vertical="center"/>
    </xf>
    <xf numFmtId="165" fontId="7" fillId="11" borderId="1" applyAlignment="1" pivotButton="0" quotePrefix="0" xfId="0">
      <alignment horizontal="center" vertical="center"/>
    </xf>
    <xf numFmtId="165" fontId="10" fillId="11" borderId="1" applyAlignment="1" pivotButton="0" quotePrefix="0" xfId="0">
      <alignment horizontal="center" vertical="center"/>
    </xf>
    <xf numFmtId="167" fontId="10" fillId="11" borderId="1" applyAlignment="1" pivotButton="0" quotePrefix="0" xfId="0">
      <alignment horizontal="center" vertical="center"/>
    </xf>
    <xf numFmtId="168" fontId="10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0" borderId="1" applyAlignment="1" pivotButton="0" quotePrefix="0" xfId="0">
      <alignment horizontal="left" vertical="center"/>
    </xf>
    <xf numFmtId="3" fontId="10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166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12" borderId="1" applyAlignment="1" pivotButton="0" quotePrefix="0" xfId="0">
      <alignment horizontal="left" vertical="center"/>
    </xf>
    <xf numFmtId="3" fontId="12" fillId="13" borderId="1" applyAlignment="1" pivotButton="0" quotePrefix="0" xfId="0">
      <alignment horizontal="center" vertical="center"/>
    </xf>
    <xf numFmtId="165" fontId="12" fillId="13" borderId="1" applyAlignment="1" pivotButton="0" quotePrefix="0" xfId="0">
      <alignment horizontal="center" vertical="center"/>
    </xf>
    <xf numFmtId="165" fontId="13" fillId="13" borderId="1" applyAlignment="1" pivotButton="0" quotePrefix="0" xfId="0">
      <alignment horizontal="center" vertical="center"/>
    </xf>
    <xf numFmtId="0" fontId="5" fillId="14" borderId="1" applyAlignment="1" pivotButton="0" quotePrefix="0" xfId="0">
      <alignment horizontal="left" vertical="center"/>
    </xf>
    <xf numFmtId="0" fontId="0" fillId="14" borderId="1" pivotButton="0" quotePrefix="0" xfId="0"/>
    <xf numFmtId="167" fontId="12" fillId="13" borderId="1" applyAlignment="1" pivotButton="0" quotePrefix="0" xfId="0">
      <alignment horizontal="center" vertical="center"/>
    </xf>
    <xf numFmtId="168" fontId="12" fillId="13" borderId="1" applyAlignment="1" pivotButton="0" quotePrefix="0" xfId="0">
      <alignment horizontal="center" vertical="center"/>
    </xf>
    <xf numFmtId="166" fontId="12" fillId="13" borderId="1" applyAlignment="1" pivotButton="0" quotePrefix="0" xfId="0">
      <alignment horizontal="center" vertical="center"/>
    </xf>
    <xf numFmtId="0" fontId="12" fillId="13" borderId="1" applyAlignment="1" pivotButton="0" quotePrefix="0" xfId="0">
      <alignment horizontal="center" vertical="center"/>
    </xf>
    <xf numFmtId="0" fontId="7" fillId="12" borderId="1" applyAlignment="1" pivotButton="0" quotePrefix="0" xfId="0">
      <alignment horizontal="center" vertical="center"/>
    </xf>
    <xf numFmtId="165" fontId="7" fillId="12" borderId="1" applyAlignment="1" pivotButton="0" quotePrefix="0" xfId="0">
      <alignment horizontal="center" vertical="center"/>
    </xf>
    <xf numFmtId="165" fontId="10" fillId="12" borderId="1" applyAlignment="1" pivotButton="0" quotePrefix="0" xfId="0">
      <alignment horizontal="center" vertical="center"/>
    </xf>
    <xf numFmtId="167" fontId="7" fillId="12" borderId="1" applyAlignment="1" pivotButton="0" quotePrefix="0" xfId="0">
      <alignment horizontal="center" vertical="center"/>
    </xf>
    <xf numFmtId="168" fontId="10" fillId="12" borderId="1" applyAlignment="1" pivotButton="0" quotePrefix="0" xfId="0">
      <alignment horizontal="center" vertical="center"/>
    </xf>
    <xf numFmtId="167" fontId="7" fillId="10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0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EMPLOYEE COST CALCULATOR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Calculate the true total cost of each employee including salary, benefits, taxes, and overhead. Compare costs across roles and departments to inform budgeting and workforce planning decisions.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Employee name and role/title</t>
        </is>
      </c>
    </row>
    <row r="9" ht="22" customHeight="1">
      <c r="A9" s="6" t="inlineStr">
        <is>
          <t xml:space="preserve">  • Department</t>
        </is>
      </c>
    </row>
    <row r="10" ht="22" customHeight="1">
      <c r="A10" s="6" t="inlineStr">
        <is>
          <t xml:space="preserve">  • Base annual salary</t>
        </is>
      </c>
    </row>
    <row r="11" ht="22" customHeight="1">
      <c r="A11" s="6" t="inlineStr">
        <is>
          <t xml:space="preserve">  • Benefits percentage (% of salary)</t>
        </is>
      </c>
    </row>
    <row r="12" ht="22" customHeight="1">
      <c r="A12" s="6" t="inlineStr">
        <is>
          <t xml:space="preserve">  • Annual bonus target (%)</t>
        </is>
      </c>
    </row>
    <row r="13" ht="22" customHeight="1">
      <c r="A13" s="6" t="inlineStr">
        <is>
          <t xml:space="preserve">  • Working hours per year</t>
        </is>
      </c>
    </row>
    <row r="15">
      <c r="A15" s="5" t="inlineStr">
        <is>
          <t>OUTPUTS (OUTPUT sheet)</t>
        </is>
      </c>
    </row>
    <row r="16" ht="22" customHeight="1">
      <c r="A16" s="6" t="inlineStr">
        <is>
          <t xml:space="preserve">  • Total cost per employee (salary + benefits + tax + overhead)</t>
        </is>
      </c>
    </row>
    <row r="17" ht="22" customHeight="1">
      <c r="A17" s="6" t="inlineStr">
        <is>
          <t xml:space="preserve">  • Effective hourly cost (burden rate)</t>
        </is>
      </c>
    </row>
    <row r="18" ht="22" customHeight="1">
      <c r="A18" s="6" t="inlineStr">
        <is>
          <t xml:space="preserve">  • Cost breakdown by component</t>
        </is>
      </c>
    </row>
    <row r="19" ht="22" customHeight="1">
      <c r="A19" s="6" t="inlineStr">
        <is>
          <t xml:space="preserve">  • Comparison across roles and departments</t>
        </is>
      </c>
    </row>
    <row r="20" ht="22" customHeight="1">
      <c r="A20" s="6" t="inlineStr">
        <is>
          <t xml:space="preserve">  • Team total cost and averages</t>
        </is>
      </c>
    </row>
    <row r="22">
      <c r="A22" s="5" t="inlineStr">
        <is>
          <t>DO NOT EDIT</t>
        </is>
      </c>
    </row>
    <row r="23" ht="22" customHeight="1">
      <c r="A23" s="6" t="inlineStr">
        <is>
          <t xml:space="preserve">  • LOGIC sheet — contains all calculations</t>
        </is>
      </c>
    </row>
    <row r="24" ht="22" customHeight="1">
      <c r="A24" s="6" t="inlineStr">
        <is>
          <t xml:space="preserve">  • OUTPUT sheet — displays results from LOGIC</t>
        </is>
      </c>
    </row>
    <row r="25" ht="22" customHeight="1">
      <c r="A25" s="6" t="inlineStr">
        <is>
          <t xml:space="preserve">  • CONFIG sheet — contains constants and rates</t>
        </is>
      </c>
    </row>
    <row r="27">
      <c r="A27" s="5" t="inlineStr">
        <is>
          <t>HOW TO USE</t>
        </is>
      </c>
    </row>
    <row r="28" ht="22" customHeight="1">
      <c r="A28" s="6" t="inlineStr">
        <is>
          <t xml:space="preserve">  • Go to the INPUT sheet and fill in the yellow-highlighted cells</t>
        </is>
      </c>
    </row>
    <row r="29" ht="22" customHeight="1">
      <c r="A29" s="6" t="inlineStr">
        <is>
          <t xml:space="preserve">  • Results auto-calculate instantly on the OUTPUT sheet</t>
        </is>
      </c>
    </row>
    <row r="30" ht="22" customHeight="1">
      <c r="A30" s="6" t="inlineStr">
        <is>
          <t xml:space="preserve">  • Adjust CONFIG values only if you understand the assumptions</t>
        </is>
      </c>
    </row>
  </sheetData>
  <mergeCells count="20">
    <mergeCell ref="A24:B24"/>
    <mergeCell ref="A30:B30"/>
    <mergeCell ref="A11:B11"/>
    <mergeCell ref="A1:B1"/>
    <mergeCell ref="A16:B16"/>
    <mergeCell ref="A25:B25"/>
    <mergeCell ref="A18:B18"/>
    <mergeCell ref="A12:B12"/>
    <mergeCell ref="A2:B2"/>
    <mergeCell ref="A5:B5"/>
    <mergeCell ref="A23:B23"/>
    <mergeCell ref="A17:B17"/>
    <mergeCell ref="A8:B8"/>
    <mergeCell ref="A20:B20"/>
    <mergeCell ref="A29:B29"/>
    <mergeCell ref="A19:B19"/>
    <mergeCell ref="A10:B10"/>
    <mergeCell ref="A28:B28"/>
    <mergeCell ref="A13:B13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0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Employer Tax Rates &amp; Overhead</t>
        </is>
      </c>
      <c r="B1" s="8" t="n"/>
      <c r="C1" s="8" t="n"/>
    </row>
    <row r="3" ht="26" customHeight="1">
      <c r="A3" s="9" t="inlineStr">
        <is>
          <t>Social Security Rate</t>
        </is>
      </c>
      <c r="B3" s="10" t="n">
        <v>0.062</v>
      </c>
      <c r="C3" s="11" t="inlineStr">
        <is>
          <t>Employer FICA - Social Security</t>
        </is>
      </c>
    </row>
    <row r="4" ht="26" customHeight="1">
      <c r="A4" s="9" t="inlineStr">
        <is>
          <t>Medicare Rate</t>
        </is>
      </c>
      <c r="B4" s="10" t="n">
        <v>0.0145</v>
      </c>
      <c r="C4" s="11" t="inlineStr">
        <is>
          <t>Employer FICA - Medicare</t>
        </is>
      </c>
    </row>
    <row r="5" ht="26" customHeight="1">
      <c r="A5" s="9" t="inlineStr">
        <is>
          <t>FUTA Rate</t>
        </is>
      </c>
      <c r="B5" s="10" t="n">
        <v>0.006</v>
      </c>
      <c r="C5" s="11" t="inlineStr">
        <is>
          <t>Federal Unemployment Tax</t>
        </is>
      </c>
    </row>
    <row r="6" ht="26" customHeight="1">
      <c r="A6" s="9" t="inlineStr">
        <is>
          <t>SUTA Rate</t>
        </is>
      </c>
      <c r="B6" s="10" t="n">
        <v>0.027</v>
      </c>
      <c r="C6" s="11" t="inlineStr">
        <is>
          <t>State Unemployment Tax (varies)</t>
        </is>
      </c>
    </row>
    <row r="7" ht="26" customHeight="1">
      <c r="A7" s="9" t="inlineStr">
        <is>
          <t>Workers Comp Rate</t>
        </is>
      </c>
      <c r="B7" s="10" t="n">
        <v>0.01</v>
      </c>
      <c r="C7" s="11" t="inlineStr">
        <is>
          <t>Workers compensation insurance</t>
        </is>
      </c>
    </row>
    <row r="8" ht="26" customHeight="1">
      <c r="A8" s="9" t="inlineStr">
        <is>
          <t>Overhead Per Employee / Year</t>
        </is>
      </c>
      <c r="B8" s="12" t="n">
        <v>8000</v>
      </c>
      <c r="C8" s="11" t="inlineStr">
        <is>
          <t>IT, facilities, equipment, etc.</t>
        </is>
      </c>
    </row>
    <row r="9" ht="26" customHeight="1">
      <c r="A9" s="9" t="inlineStr">
        <is>
          <t>Standard Working Hrs / Year</t>
        </is>
      </c>
      <c r="B9" s="13" t="n">
        <v>2080</v>
      </c>
      <c r="C9" s="11" t="inlineStr">
        <is>
          <t>52 weeks x 40 hrs</t>
        </is>
      </c>
    </row>
    <row r="10" ht="26" customHeight="1">
      <c r="A10" s="9" t="inlineStr">
        <is>
          <t>Social Security Wage Base</t>
        </is>
      </c>
      <c r="B10" s="12" t="n">
        <v>168600</v>
      </c>
      <c r="C10" s="11" t="inlineStr">
        <is>
          <t>2024 SS wage cap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G23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20" customWidth="1" min="2" max="2"/>
    <col width="18" customWidth="1" min="3" max="3"/>
    <col width="16" customWidth="1" min="4" max="4"/>
    <col width="14" customWidth="1" min="5" max="5"/>
    <col width="14" customWidth="1" min="6" max="6"/>
    <col width="14" customWidth="1" min="7" max="7"/>
    <col width="16" customWidth="1" min="8" max="8"/>
  </cols>
  <sheetData>
    <row r="1" ht="28" customHeight="1">
      <c r="A1" s="14" t="inlineStr">
        <is>
          <t xml:space="preserve">  EMPLOYEE DATA — Enter your data in yellow cells</t>
        </is>
      </c>
      <c r="B1" s="15" t="n"/>
      <c r="C1" s="15" t="n"/>
      <c r="D1" s="15" t="n"/>
      <c r="E1" s="15" t="n"/>
      <c r="F1" s="15" t="n"/>
      <c r="G1" s="15" t="n"/>
    </row>
    <row r="3" ht="32" customHeight="1">
      <c r="A3" s="16" t="inlineStr">
        <is>
          <t>Employee Name</t>
        </is>
      </c>
      <c r="B3" s="16" t="inlineStr">
        <is>
          <t>Role / Title</t>
        </is>
      </c>
      <c r="C3" s="16" t="inlineStr">
        <is>
          <t>Department</t>
        </is>
      </c>
      <c r="D3" s="16" t="inlineStr">
        <is>
          <t>Base Salary</t>
        </is>
      </c>
      <c r="E3" s="16" t="inlineStr">
        <is>
          <t>Benefits %</t>
        </is>
      </c>
      <c r="F3" s="16" t="inlineStr">
        <is>
          <t>Bonus Target %</t>
        </is>
      </c>
      <c r="G3" s="16" t="inlineStr">
        <is>
          <t>Hrs / Year</t>
        </is>
      </c>
    </row>
    <row r="4">
      <c r="A4" s="17" t="inlineStr">
        <is>
          <t>Alice Johnson</t>
        </is>
      </c>
      <c r="B4" s="17" t="inlineStr">
        <is>
          <t>VP Engineering</t>
        </is>
      </c>
      <c r="C4" s="17" t="inlineStr">
        <is>
          <t>Engineering</t>
        </is>
      </c>
      <c r="D4" s="18" t="n">
        <v>180000</v>
      </c>
      <c r="E4" s="19" t="n">
        <v>0.25</v>
      </c>
      <c r="F4" s="19" t="n">
        <v>0.15</v>
      </c>
      <c r="G4" s="20" t="n">
        <v>2080</v>
      </c>
    </row>
    <row r="5">
      <c r="A5" s="21" t="inlineStr">
        <is>
          <t>Bob Smith</t>
        </is>
      </c>
      <c r="B5" s="21" t="inlineStr">
        <is>
          <t>Senior Developer</t>
        </is>
      </c>
      <c r="C5" s="21" t="inlineStr">
        <is>
          <t>Engineering</t>
        </is>
      </c>
      <c r="D5" s="22" t="n">
        <v>145000</v>
      </c>
      <c r="E5" s="23" t="n">
        <v>0.22</v>
      </c>
      <c r="F5" s="23" t="n">
        <v>0.1</v>
      </c>
      <c r="G5" s="24" t="n">
        <v>2080</v>
      </c>
    </row>
    <row r="6">
      <c r="A6" s="17" t="inlineStr">
        <is>
          <t>Carol Davis</t>
        </is>
      </c>
      <c r="B6" s="17" t="inlineStr">
        <is>
          <t>Junior Developer</t>
        </is>
      </c>
      <c r="C6" s="17" t="inlineStr">
        <is>
          <t>Engineering</t>
        </is>
      </c>
      <c r="D6" s="18" t="n">
        <v>85000</v>
      </c>
      <c r="E6" s="19" t="n">
        <v>0.2</v>
      </c>
      <c r="F6" s="19" t="n">
        <v>0.05</v>
      </c>
      <c r="G6" s="20" t="n">
        <v>2080</v>
      </c>
    </row>
    <row r="7">
      <c r="A7" s="21" t="inlineStr">
        <is>
          <t>Dan Wilson</t>
        </is>
      </c>
      <c r="B7" s="21" t="inlineStr">
        <is>
          <t>Product Manager</t>
        </is>
      </c>
      <c r="C7" s="21" t="inlineStr">
        <is>
          <t>Product</t>
        </is>
      </c>
      <c r="D7" s="22" t="n">
        <v>135000</v>
      </c>
      <c r="E7" s="23" t="n">
        <v>0.22</v>
      </c>
      <c r="F7" s="23" t="n">
        <v>0.12</v>
      </c>
      <c r="G7" s="24" t="n">
        <v>2080</v>
      </c>
    </row>
    <row r="8">
      <c r="A8" s="17" t="inlineStr">
        <is>
          <t>Eve Martinez</t>
        </is>
      </c>
      <c r="B8" s="17" t="inlineStr">
        <is>
          <t>UX Designer</t>
        </is>
      </c>
      <c r="C8" s="17" t="inlineStr">
        <is>
          <t>Design</t>
        </is>
      </c>
      <c r="D8" s="18" t="n">
        <v>110000</v>
      </c>
      <c r="E8" s="19" t="n">
        <v>0.2</v>
      </c>
      <c r="F8" s="19" t="n">
        <v>0.08</v>
      </c>
      <c r="G8" s="20" t="n">
        <v>2080</v>
      </c>
    </row>
    <row r="9">
      <c r="A9" s="21" t="inlineStr">
        <is>
          <t>Frank Lee</t>
        </is>
      </c>
      <c r="B9" s="21" t="inlineStr">
        <is>
          <t>Sales Director</t>
        </is>
      </c>
      <c r="C9" s="21" t="inlineStr">
        <is>
          <t>Sales</t>
        </is>
      </c>
      <c r="D9" s="22" t="n">
        <v>160000</v>
      </c>
      <c r="E9" s="23" t="n">
        <v>0.25</v>
      </c>
      <c r="F9" s="23" t="n">
        <v>0.2</v>
      </c>
      <c r="G9" s="24" t="n">
        <v>2080</v>
      </c>
    </row>
    <row r="10">
      <c r="A10" s="17" t="inlineStr">
        <is>
          <t>Grace Kim</t>
        </is>
      </c>
      <c r="B10" s="17" t="inlineStr">
        <is>
          <t>Account Executive</t>
        </is>
      </c>
      <c r="C10" s="17" t="inlineStr">
        <is>
          <t>Sales</t>
        </is>
      </c>
      <c r="D10" s="18" t="n">
        <v>90000</v>
      </c>
      <c r="E10" s="19" t="n">
        <v>0.18</v>
      </c>
      <c r="F10" s="19" t="n">
        <v>0.15</v>
      </c>
      <c r="G10" s="20" t="n">
        <v>2080</v>
      </c>
    </row>
    <row r="11">
      <c r="A11" s="21" t="inlineStr">
        <is>
          <t>Henry Chen</t>
        </is>
      </c>
      <c r="B11" s="21" t="inlineStr">
        <is>
          <t>Marketing Manager</t>
        </is>
      </c>
      <c r="C11" s="21" t="inlineStr">
        <is>
          <t>Marketing</t>
        </is>
      </c>
      <c r="D11" s="22" t="n">
        <v>120000</v>
      </c>
      <c r="E11" s="23" t="n">
        <v>0.22</v>
      </c>
      <c r="F11" s="23" t="n">
        <v>0.1</v>
      </c>
      <c r="G11" s="24" t="n">
        <v>2080</v>
      </c>
    </row>
    <row r="12">
      <c r="A12" s="17" t="inlineStr">
        <is>
          <t>Iris Patel</t>
        </is>
      </c>
      <c r="B12" s="17" t="inlineStr">
        <is>
          <t>Data Analyst</t>
        </is>
      </c>
      <c r="C12" s="17" t="inlineStr">
        <is>
          <t>Analytics</t>
        </is>
      </c>
      <c r="D12" s="18" t="n">
        <v>95000</v>
      </c>
      <c r="E12" s="19" t="n">
        <v>0.2</v>
      </c>
      <c r="F12" s="19" t="n">
        <v>0.08</v>
      </c>
      <c r="G12" s="20" t="n">
        <v>2080</v>
      </c>
    </row>
    <row r="13">
      <c r="A13" s="21" t="inlineStr">
        <is>
          <t>Jack Brown</t>
        </is>
      </c>
      <c r="B13" s="21" t="inlineStr">
        <is>
          <t>HR Coordinator</t>
        </is>
      </c>
      <c r="C13" s="21" t="inlineStr">
        <is>
          <t>HR</t>
        </is>
      </c>
      <c r="D13" s="22" t="n">
        <v>65000</v>
      </c>
      <c r="E13" s="23" t="n">
        <v>0.18</v>
      </c>
      <c r="F13" s="23" t="n">
        <v>0.05</v>
      </c>
      <c r="G13" s="24" t="n">
        <v>2080</v>
      </c>
    </row>
    <row r="14">
      <c r="A14" s="17" t="inlineStr">
        <is>
          <t>Karen White</t>
        </is>
      </c>
      <c r="B14" s="17" t="inlineStr">
        <is>
          <t>CFO</t>
        </is>
      </c>
      <c r="C14" s="17" t="inlineStr">
        <is>
          <t>Finance</t>
        </is>
      </c>
      <c r="D14" s="18" t="n">
        <v>200000</v>
      </c>
      <c r="E14" s="19" t="n">
        <v>0.28</v>
      </c>
      <c r="F14" s="19" t="n">
        <v>0.2</v>
      </c>
      <c r="G14" s="20" t="n">
        <v>2080</v>
      </c>
    </row>
    <row r="15">
      <c r="A15" s="21" t="inlineStr">
        <is>
          <t>Leo Garcia</t>
        </is>
      </c>
      <c r="B15" s="21" t="inlineStr">
        <is>
          <t>DevOps Engineer</t>
        </is>
      </c>
      <c r="C15" s="21" t="inlineStr">
        <is>
          <t>Engineering</t>
        </is>
      </c>
      <c r="D15" s="22" t="n">
        <v>130000</v>
      </c>
      <c r="E15" s="23" t="n">
        <v>0.22</v>
      </c>
      <c r="F15" s="23" t="n">
        <v>0.1</v>
      </c>
      <c r="G15" s="24" t="n">
        <v>2080</v>
      </c>
    </row>
    <row r="16">
      <c r="A16" s="17" t="n"/>
      <c r="B16" s="17" t="n"/>
      <c r="C16" s="17" t="n"/>
      <c r="D16" s="17" t="n"/>
      <c r="E16" s="17" t="n"/>
      <c r="F16" s="17" t="n"/>
      <c r="G16" s="17" t="n"/>
    </row>
    <row r="17">
      <c r="A17" s="21" t="n"/>
      <c r="B17" s="21" t="n"/>
      <c r="C17" s="21" t="n"/>
      <c r="D17" s="21" t="n"/>
      <c r="E17" s="21" t="n"/>
      <c r="F17" s="21" t="n"/>
      <c r="G17" s="21" t="n"/>
    </row>
    <row r="18">
      <c r="A18" s="17" t="n"/>
      <c r="B18" s="17" t="n"/>
      <c r="C18" s="17" t="n"/>
      <c r="D18" s="17" t="n"/>
      <c r="E18" s="17" t="n"/>
      <c r="F18" s="17" t="n"/>
      <c r="G18" s="17" t="n"/>
    </row>
    <row r="19">
      <c r="A19" s="21" t="n"/>
      <c r="B19" s="21" t="n"/>
      <c r="C19" s="21" t="n"/>
      <c r="D19" s="21" t="n"/>
      <c r="E19" s="21" t="n"/>
      <c r="F19" s="21" t="n"/>
      <c r="G19" s="21" t="n"/>
    </row>
    <row r="20">
      <c r="A20" s="17" t="n"/>
      <c r="B20" s="17" t="n"/>
      <c r="C20" s="17" t="n"/>
      <c r="D20" s="17" t="n"/>
      <c r="E20" s="17" t="n"/>
      <c r="F20" s="17" t="n"/>
      <c r="G20" s="17" t="n"/>
    </row>
    <row r="21">
      <c r="A21" s="21" t="n"/>
      <c r="B21" s="21" t="n"/>
      <c r="C21" s="21" t="n"/>
      <c r="D21" s="21" t="n"/>
      <c r="E21" s="21" t="n"/>
      <c r="F21" s="21" t="n"/>
      <c r="G21" s="21" t="n"/>
    </row>
    <row r="22">
      <c r="A22" s="17" t="n"/>
      <c r="B22" s="17" t="n"/>
      <c r="C22" s="17" t="n"/>
      <c r="D22" s="17" t="n"/>
      <c r="E22" s="17" t="n"/>
      <c r="F22" s="17" t="n"/>
      <c r="G22" s="17" t="n"/>
    </row>
    <row r="23">
      <c r="A23" s="21" t="n"/>
      <c r="B23" s="21" t="n"/>
      <c r="C23" s="21" t="n"/>
      <c r="D23" s="21" t="n"/>
      <c r="E23" s="21" t="n"/>
      <c r="F23" s="21" t="n"/>
      <c r="G23" s="21" t="n"/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L42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4" customWidth="1" min="10" max="10"/>
    <col width="14" customWidth="1" min="11" max="11"/>
    <col width="16" customWidth="1" min="12" max="12"/>
  </cols>
  <sheetData>
    <row r="1" ht="28" customHeight="1">
      <c r="A1" s="25" t="inlineStr">
        <is>
          <t xml:space="preserve">  CALCULATIONS — All formulas, do NOT edit</t>
        </is>
      </c>
      <c r="B1" s="26" t="n"/>
      <c r="C1" s="26" t="n"/>
      <c r="D1" s="26" t="n"/>
      <c r="E1" s="26" t="n"/>
      <c r="F1" s="26" t="n"/>
      <c r="G1" s="26" t="n"/>
      <c r="H1" s="26" t="n"/>
      <c r="I1" s="26" t="n"/>
      <c r="J1" s="26" t="n"/>
      <c r="K1" s="26" t="n"/>
      <c r="L1" s="26" t="n"/>
    </row>
    <row r="3" ht="28" customHeight="1">
      <c r="A3" s="27" t="inlineStr">
        <is>
          <t xml:space="preserve">  EMPLOYEE COST BREAKDOWN</t>
        </is>
      </c>
      <c r="B3" s="28" t="n"/>
      <c r="C3" s="28" t="n"/>
      <c r="D3" s="28" t="n"/>
      <c r="E3" s="28" t="n"/>
      <c r="F3" s="28" t="n"/>
      <c r="G3" s="28" t="n"/>
      <c r="H3" s="28" t="n"/>
      <c r="I3" s="28" t="n"/>
      <c r="J3" s="28" t="n"/>
      <c r="K3" s="28" t="n"/>
      <c r="L3" s="28" t="n"/>
    </row>
    <row r="4" ht="32" customHeight="1">
      <c r="A4" s="16" t="inlineStr">
        <is>
          <t>Employee</t>
        </is>
      </c>
      <c r="B4" s="16" t="inlineStr">
        <is>
          <t>Base Salary</t>
        </is>
      </c>
      <c r="C4" s="16" t="inlineStr">
        <is>
          <t>Benefits</t>
        </is>
      </c>
      <c r="D4" s="16" t="inlineStr">
        <is>
          <t>Bonus</t>
        </is>
      </c>
      <c r="E4" s="16" t="inlineStr">
        <is>
          <t>SS Tax</t>
        </is>
      </c>
      <c r="F4" s="16" t="inlineStr">
        <is>
          <t>Medicare</t>
        </is>
      </c>
      <c r="G4" s="16" t="inlineStr">
        <is>
          <t>FUTA+SUTA</t>
        </is>
      </c>
      <c r="H4" s="16" t="inlineStr">
        <is>
          <t>Workers Comp</t>
        </is>
      </c>
      <c r="I4" s="16" t="inlineStr">
        <is>
          <t>Overhead</t>
        </is>
      </c>
      <c r="J4" s="16" t="inlineStr">
        <is>
          <t>Total Cost</t>
        </is>
      </c>
      <c r="K4" s="16" t="inlineStr">
        <is>
          <t>Burden Rate</t>
        </is>
      </c>
      <c r="L4" s="16" t="inlineStr">
        <is>
          <t>Cost/Hr</t>
        </is>
      </c>
    </row>
    <row r="5">
      <c r="A5" s="29">
        <f>INPUT!A4</f>
        <v/>
      </c>
      <c r="B5" s="30">
        <f>INPUT!D4</f>
        <v/>
      </c>
      <c r="C5" s="30">
        <f>B5*INPUT!E4</f>
        <v/>
      </c>
      <c r="D5" s="30">
        <f>B5*INPUT!F4</f>
        <v/>
      </c>
      <c r="E5" s="30">
        <f>MIN(B5,CONFIG!B10)*CONFIG!B3</f>
        <v/>
      </c>
      <c r="F5" s="30">
        <f>B5*CONFIG!B4</f>
        <v/>
      </c>
      <c r="G5" s="30">
        <f>B5*(CONFIG!B5+CONFIG!B6)</f>
        <v/>
      </c>
      <c r="H5" s="30">
        <f>B5*CONFIG!B7</f>
        <v/>
      </c>
      <c r="I5" s="30">
        <f>IF(B5="","",CONFIG!B8)</f>
        <v/>
      </c>
      <c r="J5" s="31">
        <f>SUM(B5:I5)</f>
        <v/>
      </c>
      <c r="K5" s="32">
        <f>IFERROR(J5/B5,0)</f>
        <v/>
      </c>
      <c r="L5" s="33">
        <f>IFERROR(J5/INPUT!G4,0)</f>
        <v/>
      </c>
    </row>
    <row r="6">
      <c r="A6" s="34">
        <f>INPUT!A5</f>
        <v/>
      </c>
      <c r="B6" s="35">
        <f>INPUT!D5</f>
        <v/>
      </c>
      <c r="C6" s="35">
        <f>B6*INPUT!E5</f>
        <v/>
      </c>
      <c r="D6" s="35">
        <f>B6*INPUT!F5</f>
        <v/>
      </c>
      <c r="E6" s="35">
        <f>MIN(B6,CONFIG!B10)*CONFIG!B3</f>
        <v/>
      </c>
      <c r="F6" s="35">
        <f>B6*CONFIG!B4</f>
        <v/>
      </c>
      <c r="G6" s="35">
        <f>B6*(CONFIG!B5+CONFIG!B6)</f>
        <v/>
      </c>
      <c r="H6" s="35">
        <f>B6*CONFIG!B7</f>
        <v/>
      </c>
      <c r="I6" s="35">
        <f>IF(B6="","",CONFIG!B8)</f>
        <v/>
      </c>
      <c r="J6" s="36">
        <f>SUM(B6:I6)</f>
        <v/>
      </c>
      <c r="K6" s="37">
        <f>IFERROR(J6/B6,0)</f>
        <v/>
      </c>
      <c r="L6" s="38">
        <f>IFERROR(J6/INPUT!G5,0)</f>
        <v/>
      </c>
    </row>
    <row r="7">
      <c r="A7" s="29">
        <f>INPUT!A6</f>
        <v/>
      </c>
      <c r="B7" s="30">
        <f>INPUT!D6</f>
        <v/>
      </c>
      <c r="C7" s="30">
        <f>B7*INPUT!E6</f>
        <v/>
      </c>
      <c r="D7" s="30">
        <f>B7*INPUT!F6</f>
        <v/>
      </c>
      <c r="E7" s="30">
        <f>MIN(B7,CONFIG!B10)*CONFIG!B3</f>
        <v/>
      </c>
      <c r="F7" s="30">
        <f>B7*CONFIG!B4</f>
        <v/>
      </c>
      <c r="G7" s="30">
        <f>B7*(CONFIG!B5+CONFIG!B6)</f>
        <v/>
      </c>
      <c r="H7" s="30">
        <f>B7*CONFIG!B7</f>
        <v/>
      </c>
      <c r="I7" s="30">
        <f>IF(B7="","",CONFIG!B8)</f>
        <v/>
      </c>
      <c r="J7" s="31">
        <f>SUM(B7:I7)</f>
        <v/>
      </c>
      <c r="K7" s="32">
        <f>IFERROR(J7/B7,0)</f>
        <v/>
      </c>
      <c r="L7" s="33">
        <f>IFERROR(J7/INPUT!G6,0)</f>
        <v/>
      </c>
    </row>
    <row r="8">
      <c r="A8" s="34">
        <f>INPUT!A7</f>
        <v/>
      </c>
      <c r="B8" s="35">
        <f>INPUT!D7</f>
        <v/>
      </c>
      <c r="C8" s="35">
        <f>B8*INPUT!E7</f>
        <v/>
      </c>
      <c r="D8" s="35">
        <f>B8*INPUT!F7</f>
        <v/>
      </c>
      <c r="E8" s="35">
        <f>MIN(B8,CONFIG!B10)*CONFIG!B3</f>
        <v/>
      </c>
      <c r="F8" s="35">
        <f>B8*CONFIG!B4</f>
        <v/>
      </c>
      <c r="G8" s="35">
        <f>B8*(CONFIG!B5+CONFIG!B6)</f>
        <v/>
      </c>
      <c r="H8" s="35">
        <f>B8*CONFIG!B7</f>
        <v/>
      </c>
      <c r="I8" s="35">
        <f>IF(B8="","",CONFIG!B8)</f>
        <v/>
      </c>
      <c r="J8" s="36">
        <f>SUM(B8:I8)</f>
        <v/>
      </c>
      <c r="K8" s="37">
        <f>IFERROR(J8/B8,0)</f>
        <v/>
      </c>
      <c r="L8" s="38">
        <f>IFERROR(J8/INPUT!G7,0)</f>
        <v/>
      </c>
    </row>
    <row r="9">
      <c r="A9" s="29">
        <f>INPUT!A8</f>
        <v/>
      </c>
      <c r="B9" s="30">
        <f>INPUT!D8</f>
        <v/>
      </c>
      <c r="C9" s="30">
        <f>B9*INPUT!E8</f>
        <v/>
      </c>
      <c r="D9" s="30">
        <f>B9*INPUT!F8</f>
        <v/>
      </c>
      <c r="E9" s="30">
        <f>MIN(B9,CONFIG!B10)*CONFIG!B3</f>
        <v/>
      </c>
      <c r="F9" s="30">
        <f>B9*CONFIG!B4</f>
        <v/>
      </c>
      <c r="G9" s="30">
        <f>B9*(CONFIG!B5+CONFIG!B6)</f>
        <v/>
      </c>
      <c r="H9" s="30">
        <f>B9*CONFIG!B7</f>
        <v/>
      </c>
      <c r="I9" s="30">
        <f>IF(B9="","",CONFIG!B8)</f>
        <v/>
      </c>
      <c r="J9" s="31">
        <f>SUM(B9:I9)</f>
        <v/>
      </c>
      <c r="K9" s="32">
        <f>IFERROR(J9/B9,0)</f>
        <v/>
      </c>
      <c r="L9" s="33">
        <f>IFERROR(J9/INPUT!G8,0)</f>
        <v/>
      </c>
    </row>
    <row r="10">
      <c r="A10" s="34">
        <f>INPUT!A9</f>
        <v/>
      </c>
      <c r="B10" s="35">
        <f>INPUT!D9</f>
        <v/>
      </c>
      <c r="C10" s="35">
        <f>B10*INPUT!E9</f>
        <v/>
      </c>
      <c r="D10" s="35">
        <f>B10*INPUT!F9</f>
        <v/>
      </c>
      <c r="E10" s="35">
        <f>MIN(B10,CONFIG!B10)*CONFIG!B3</f>
        <v/>
      </c>
      <c r="F10" s="35">
        <f>B10*CONFIG!B4</f>
        <v/>
      </c>
      <c r="G10" s="35">
        <f>B10*(CONFIG!B5+CONFIG!B6)</f>
        <v/>
      </c>
      <c r="H10" s="35">
        <f>B10*CONFIG!B7</f>
        <v/>
      </c>
      <c r="I10" s="35">
        <f>IF(B10="","",CONFIG!B8)</f>
        <v/>
      </c>
      <c r="J10" s="36">
        <f>SUM(B10:I10)</f>
        <v/>
      </c>
      <c r="K10" s="37">
        <f>IFERROR(J10/B10,0)</f>
        <v/>
      </c>
      <c r="L10" s="38">
        <f>IFERROR(J10/INPUT!G9,0)</f>
        <v/>
      </c>
    </row>
    <row r="11">
      <c r="A11" s="29">
        <f>INPUT!A10</f>
        <v/>
      </c>
      <c r="B11" s="30">
        <f>INPUT!D10</f>
        <v/>
      </c>
      <c r="C11" s="30">
        <f>B11*INPUT!E10</f>
        <v/>
      </c>
      <c r="D11" s="30">
        <f>B11*INPUT!F10</f>
        <v/>
      </c>
      <c r="E11" s="30">
        <f>MIN(B11,CONFIG!B10)*CONFIG!B3</f>
        <v/>
      </c>
      <c r="F11" s="30">
        <f>B11*CONFIG!B4</f>
        <v/>
      </c>
      <c r="G11" s="30">
        <f>B11*(CONFIG!B5+CONFIG!B6)</f>
        <v/>
      </c>
      <c r="H11" s="30">
        <f>B11*CONFIG!B7</f>
        <v/>
      </c>
      <c r="I11" s="30">
        <f>IF(B11="","",CONFIG!B8)</f>
        <v/>
      </c>
      <c r="J11" s="31">
        <f>SUM(B11:I11)</f>
        <v/>
      </c>
      <c r="K11" s="32">
        <f>IFERROR(J11/B11,0)</f>
        <v/>
      </c>
      <c r="L11" s="33">
        <f>IFERROR(J11/INPUT!G10,0)</f>
        <v/>
      </c>
    </row>
    <row r="12">
      <c r="A12" s="34">
        <f>INPUT!A11</f>
        <v/>
      </c>
      <c r="B12" s="35">
        <f>INPUT!D11</f>
        <v/>
      </c>
      <c r="C12" s="35">
        <f>B12*INPUT!E11</f>
        <v/>
      </c>
      <c r="D12" s="35">
        <f>B12*INPUT!F11</f>
        <v/>
      </c>
      <c r="E12" s="35">
        <f>MIN(B12,CONFIG!B10)*CONFIG!B3</f>
        <v/>
      </c>
      <c r="F12" s="35">
        <f>B12*CONFIG!B4</f>
        <v/>
      </c>
      <c r="G12" s="35">
        <f>B12*(CONFIG!B5+CONFIG!B6)</f>
        <v/>
      </c>
      <c r="H12" s="35">
        <f>B12*CONFIG!B7</f>
        <v/>
      </c>
      <c r="I12" s="35">
        <f>IF(B12="","",CONFIG!B8)</f>
        <v/>
      </c>
      <c r="J12" s="36">
        <f>SUM(B12:I12)</f>
        <v/>
      </c>
      <c r="K12" s="37">
        <f>IFERROR(J12/B12,0)</f>
        <v/>
      </c>
      <c r="L12" s="38">
        <f>IFERROR(J12/INPUT!G11,0)</f>
        <v/>
      </c>
    </row>
    <row r="13">
      <c r="A13" s="29">
        <f>INPUT!A12</f>
        <v/>
      </c>
      <c r="B13" s="30">
        <f>INPUT!D12</f>
        <v/>
      </c>
      <c r="C13" s="30">
        <f>B13*INPUT!E12</f>
        <v/>
      </c>
      <c r="D13" s="30">
        <f>B13*INPUT!F12</f>
        <v/>
      </c>
      <c r="E13" s="30">
        <f>MIN(B13,CONFIG!B10)*CONFIG!B3</f>
        <v/>
      </c>
      <c r="F13" s="30">
        <f>B13*CONFIG!B4</f>
        <v/>
      </c>
      <c r="G13" s="30">
        <f>B13*(CONFIG!B5+CONFIG!B6)</f>
        <v/>
      </c>
      <c r="H13" s="30">
        <f>B13*CONFIG!B7</f>
        <v/>
      </c>
      <c r="I13" s="30">
        <f>IF(B13="","",CONFIG!B8)</f>
        <v/>
      </c>
      <c r="J13" s="31">
        <f>SUM(B13:I13)</f>
        <v/>
      </c>
      <c r="K13" s="32">
        <f>IFERROR(J13/B13,0)</f>
        <v/>
      </c>
      <c r="L13" s="33">
        <f>IFERROR(J13/INPUT!G12,0)</f>
        <v/>
      </c>
    </row>
    <row r="14">
      <c r="A14" s="34">
        <f>INPUT!A13</f>
        <v/>
      </c>
      <c r="B14" s="35">
        <f>INPUT!D13</f>
        <v/>
      </c>
      <c r="C14" s="35">
        <f>B14*INPUT!E13</f>
        <v/>
      </c>
      <c r="D14" s="35">
        <f>B14*INPUT!F13</f>
        <v/>
      </c>
      <c r="E14" s="35">
        <f>MIN(B14,CONFIG!B10)*CONFIG!B3</f>
        <v/>
      </c>
      <c r="F14" s="35">
        <f>B14*CONFIG!B4</f>
        <v/>
      </c>
      <c r="G14" s="35">
        <f>B14*(CONFIG!B5+CONFIG!B6)</f>
        <v/>
      </c>
      <c r="H14" s="35">
        <f>B14*CONFIG!B7</f>
        <v/>
      </c>
      <c r="I14" s="35">
        <f>IF(B14="","",CONFIG!B8)</f>
        <v/>
      </c>
      <c r="J14" s="36">
        <f>SUM(B14:I14)</f>
        <v/>
      </c>
      <c r="K14" s="37">
        <f>IFERROR(J14/B14,0)</f>
        <v/>
      </c>
      <c r="L14" s="38">
        <f>IFERROR(J14/INPUT!G13,0)</f>
        <v/>
      </c>
    </row>
    <row r="15">
      <c r="A15" s="29">
        <f>INPUT!A14</f>
        <v/>
      </c>
      <c r="B15" s="30">
        <f>INPUT!D14</f>
        <v/>
      </c>
      <c r="C15" s="30">
        <f>B15*INPUT!E14</f>
        <v/>
      </c>
      <c r="D15" s="30">
        <f>B15*INPUT!F14</f>
        <v/>
      </c>
      <c r="E15" s="30">
        <f>MIN(B15,CONFIG!B10)*CONFIG!B3</f>
        <v/>
      </c>
      <c r="F15" s="30">
        <f>B15*CONFIG!B4</f>
        <v/>
      </c>
      <c r="G15" s="30">
        <f>B15*(CONFIG!B5+CONFIG!B6)</f>
        <v/>
      </c>
      <c r="H15" s="30">
        <f>B15*CONFIG!B7</f>
        <v/>
      </c>
      <c r="I15" s="30">
        <f>IF(B15="","",CONFIG!B8)</f>
        <v/>
      </c>
      <c r="J15" s="31">
        <f>SUM(B15:I15)</f>
        <v/>
      </c>
      <c r="K15" s="32">
        <f>IFERROR(J15/B15,0)</f>
        <v/>
      </c>
      <c r="L15" s="33">
        <f>IFERROR(J15/INPUT!G14,0)</f>
        <v/>
      </c>
    </row>
    <row r="16">
      <c r="A16" s="34">
        <f>INPUT!A15</f>
        <v/>
      </c>
      <c r="B16" s="35">
        <f>INPUT!D15</f>
        <v/>
      </c>
      <c r="C16" s="35">
        <f>B16*INPUT!E15</f>
        <v/>
      </c>
      <c r="D16" s="35">
        <f>B16*INPUT!F15</f>
        <v/>
      </c>
      <c r="E16" s="35">
        <f>MIN(B16,CONFIG!B10)*CONFIG!B3</f>
        <v/>
      </c>
      <c r="F16" s="35">
        <f>B16*CONFIG!B4</f>
        <v/>
      </c>
      <c r="G16" s="35">
        <f>B16*(CONFIG!B5+CONFIG!B6)</f>
        <v/>
      </c>
      <c r="H16" s="35">
        <f>B16*CONFIG!B7</f>
        <v/>
      </c>
      <c r="I16" s="35">
        <f>IF(B16="","",CONFIG!B8)</f>
        <v/>
      </c>
      <c r="J16" s="36">
        <f>SUM(B16:I16)</f>
        <v/>
      </c>
      <c r="K16" s="37">
        <f>IFERROR(J16/B16,0)</f>
        <v/>
      </c>
      <c r="L16" s="38">
        <f>IFERROR(J16/INPUT!G15,0)</f>
        <v/>
      </c>
    </row>
    <row r="17">
      <c r="A17" s="29">
        <f>INPUT!A16</f>
        <v/>
      </c>
      <c r="B17" s="30">
        <f>INPUT!D16</f>
        <v/>
      </c>
      <c r="C17" s="30">
        <f>B17*INPUT!E16</f>
        <v/>
      </c>
      <c r="D17" s="30">
        <f>B17*INPUT!F16</f>
        <v/>
      </c>
      <c r="E17" s="30">
        <f>MIN(B17,CONFIG!B10)*CONFIG!B3</f>
        <v/>
      </c>
      <c r="F17" s="30">
        <f>B17*CONFIG!B4</f>
        <v/>
      </c>
      <c r="G17" s="30">
        <f>B17*(CONFIG!B5+CONFIG!B6)</f>
        <v/>
      </c>
      <c r="H17" s="30">
        <f>B17*CONFIG!B7</f>
        <v/>
      </c>
      <c r="I17" s="30">
        <f>IF(B17="","",CONFIG!B8)</f>
        <v/>
      </c>
      <c r="J17" s="31">
        <f>SUM(B17:I17)</f>
        <v/>
      </c>
      <c r="K17" s="32">
        <f>IFERROR(J17/B17,0)</f>
        <v/>
      </c>
      <c r="L17" s="33">
        <f>IFERROR(J17/INPUT!G16,0)</f>
        <v/>
      </c>
    </row>
    <row r="18">
      <c r="A18" s="34">
        <f>INPUT!A17</f>
        <v/>
      </c>
      <c r="B18" s="35">
        <f>INPUT!D17</f>
        <v/>
      </c>
      <c r="C18" s="35">
        <f>B18*INPUT!E17</f>
        <v/>
      </c>
      <c r="D18" s="35">
        <f>B18*INPUT!F17</f>
        <v/>
      </c>
      <c r="E18" s="35">
        <f>MIN(B18,CONFIG!B10)*CONFIG!B3</f>
        <v/>
      </c>
      <c r="F18" s="35">
        <f>B18*CONFIG!B4</f>
        <v/>
      </c>
      <c r="G18" s="35">
        <f>B18*(CONFIG!B5+CONFIG!B6)</f>
        <v/>
      </c>
      <c r="H18" s="35">
        <f>B18*CONFIG!B7</f>
        <v/>
      </c>
      <c r="I18" s="35">
        <f>IF(B18="","",CONFIG!B8)</f>
        <v/>
      </c>
      <c r="J18" s="36">
        <f>SUM(B18:I18)</f>
        <v/>
      </c>
      <c r="K18" s="37">
        <f>IFERROR(J18/B18,0)</f>
        <v/>
      </c>
      <c r="L18" s="38">
        <f>IFERROR(J18/INPUT!G17,0)</f>
        <v/>
      </c>
    </row>
    <row r="19">
      <c r="A19" s="29">
        <f>INPUT!A18</f>
        <v/>
      </c>
      <c r="B19" s="30">
        <f>INPUT!D18</f>
        <v/>
      </c>
      <c r="C19" s="30">
        <f>B19*INPUT!E18</f>
        <v/>
      </c>
      <c r="D19" s="30">
        <f>B19*INPUT!F18</f>
        <v/>
      </c>
      <c r="E19" s="30">
        <f>MIN(B19,CONFIG!B10)*CONFIG!B3</f>
        <v/>
      </c>
      <c r="F19" s="30">
        <f>B19*CONFIG!B4</f>
        <v/>
      </c>
      <c r="G19" s="30">
        <f>B19*(CONFIG!B5+CONFIG!B6)</f>
        <v/>
      </c>
      <c r="H19" s="30">
        <f>B19*CONFIG!B7</f>
        <v/>
      </c>
      <c r="I19" s="30">
        <f>IF(B19="","",CONFIG!B8)</f>
        <v/>
      </c>
      <c r="J19" s="31">
        <f>SUM(B19:I19)</f>
        <v/>
      </c>
      <c r="K19" s="32">
        <f>IFERROR(J19/B19,0)</f>
        <v/>
      </c>
      <c r="L19" s="33">
        <f>IFERROR(J19/INPUT!G18,0)</f>
        <v/>
      </c>
    </row>
    <row r="20">
      <c r="A20" s="34">
        <f>INPUT!A19</f>
        <v/>
      </c>
      <c r="B20" s="35">
        <f>INPUT!D19</f>
        <v/>
      </c>
      <c r="C20" s="35">
        <f>B20*INPUT!E19</f>
        <v/>
      </c>
      <c r="D20" s="35">
        <f>B20*INPUT!F19</f>
        <v/>
      </c>
      <c r="E20" s="35">
        <f>MIN(B20,CONFIG!B10)*CONFIG!B3</f>
        <v/>
      </c>
      <c r="F20" s="35">
        <f>B20*CONFIG!B4</f>
        <v/>
      </c>
      <c r="G20" s="35">
        <f>B20*(CONFIG!B5+CONFIG!B6)</f>
        <v/>
      </c>
      <c r="H20" s="35">
        <f>B20*CONFIG!B7</f>
        <v/>
      </c>
      <c r="I20" s="35">
        <f>IF(B20="","",CONFIG!B8)</f>
        <v/>
      </c>
      <c r="J20" s="36">
        <f>SUM(B20:I20)</f>
        <v/>
      </c>
      <c r="K20" s="37">
        <f>IFERROR(J20/B20,0)</f>
        <v/>
      </c>
      <c r="L20" s="38">
        <f>IFERROR(J20/INPUT!G19,0)</f>
        <v/>
      </c>
    </row>
    <row r="21">
      <c r="A21" s="29">
        <f>INPUT!A20</f>
        <v/>
      </c>
      <c r="B21" s="30">
        <f>INPUT!D20</f>
        <v/>
      </c>
      <c r="C21" s="30">
        <f>B21*INPUT!E20</f>
        <v/>
      </c>
      <c r="D21" s="30">
        <f>B21*INPUT!F20</f>
        <v/>
      </c>
      <c r="E21" s="30">
        <f>MIN(B21,CONFIG!B10)*CONFIG!B3</f>
        <v/>
      </c>
      <c r="F21" s="30">
        <f>B21*CONFIG!B4</f>
        <v/>
      </c>
      <c r="G21" s="30">
        <f>B21*(CONFIG!B5+CONFIG!B6)</f>
        <v/>
      </c>
      <c r="H21" s="30">
        <f>B21*CONFIG!B7</f>
        <v/>
      </c>
      <c r="I21" s="30">
        <f>IF(B21="","",CONFIG!B8)</f>
        <v/>
      </c>
      <c r="J21" s="31">
        <f>SUM(B21:I21)</f>
        <v/>
      </c>
      <c r="K21" s="32">
        <f>IFERROR(J21/B21,0)</f>
        <v/>
      </c>
      <c r="L21" s="33">
        <f>IFERROR(J21/INPUT!G20,0)</f>
        <v/>
      </c>
    </row>
    <row r="22">
      <c r="A22" s="34">
        <f>INPUT!A21</f>
        <v/>
      </c>
      <c r="B22" s="35">
        <f>INPUT!D21</f>
        <v/>
      </c>
      <c r="C22" s="35">
        <f>B22*INPUT!E21</f>
        <v/>
      </c>
      <c r="D22" s="35">
        <f>B22*INPUT!F21</f>
        <v/>
      </c>
      <c r="E22" s="35">
        <f>MIN(B22,CONFIG!B10)*CONFIG!B3</f>
        <v/>
      </c>
      <c r="F22" s="35">
        <f>B22*CONFIG!B4</f>
        <v/>
      </c>
      <c r="G22" s="35">
        <f>B22*(CONFIG!B5+CONFIG!B6)</f>
        <v/>
      </c>
      <c r="H22" s="35">
        <f>B22*CONFIG!B7</f>
        <v/>
      </c>
      <c r="I22" s="35">
        <f>IF(B22="","",CONFIG!B8)</f>
        <v/>
      </c>
      <c r="J22" s="36">
        <f>SUM(B22:I22)</f>
        <v/>
      </c>
      <c r="K22" s="37">
        <f>IFERROR(J22/B22,0)</f>
        <v/>
      </c>
      <c r="L22" s="38">
        <f>IFERROR(J22/INPUT!G21,0)</f>
        <v/>
      </c>
    </row>
    <row r="23">
      <c r="A23" s="29">
        <f>INPUT!A22</f>
        <v/>
      </c>
      <c r="B23" s="30">
        <f>INPUT!D22</f>
        <v/>
      </c>
      <c r="C23" s="30">
        <f>B23*INPUT!E22</f>
        <v/>
      </c>
      <c r="D23" s="30">
        <f>B23*INPUT!F22</f>
        <v/>
      </c>
      <c r="E23" s="30">
        <f>MIN(B23,CONFIG!B10)*CONFIG!B3</f>
        <v/>
      </c>
      <c r="F23" s="30">
        <f>B23*CONFIG!B4</f>
        <v/>
      </c>
      <c r="G23" s="30">
        <f>B23*(CONFIG!B5+CONFIG!B6)</f>
        <v/>
      </c>
      <c r="H23" s="30">
        <f>B23*CONFIG!B7</f>
        <v/>
      </c>
      <c r="I23" s="30">
        <f>IF(B23="","",CONFIG!B8)</f>
        <v/>
      </c>
      <c r="J23" s="31">
        <f>SUM(B23:I23)</f>
        <v/>
      </c>
      <c r="K23" s="32">
        <f>IFERROR(J23/B23,0)</f>
        <v/>
      </c>
      <c r="L23" s="33">
        <f>IFERROR(J23/INPUT!G22,0)</f>
        <v/>
      </c>
    </row>
    <row r="24">
      <c r="A24" s="34">
        <f>INPUT!A23</f>
        <v/>
      </c>
      <c r="B24" s="35">
        <f>INPUT!D23</f>
        <v/>
      </c>
      <c r="C24" s="35">
        <f>B24*INPUT!E23</f>
        <v/>
      </c>
      <c r="D24" s="35">
        <f>B24*INPUT!F23</f>
        <v/>
      </c>
      <c r="E24" s="35">
        <f>MIN(B24,CONFIG!B10)*CONFIG!B3</f>
        <v/>
      </c>
      <c r="F24" s="35">
        <f>B24*CONFIG!B4</f>
        <v/>
      </c>
      <c r="G24" s="35">
        <f>B24*(CONFIG!B5+CONFIG!B6)</f>
        <v/>
      </c>
      <c r="H24" s="35">
        <f>B24*CONFIG!B7</f>
        <v/>
      </c>
      <c r="I24" s="35">
        <f>IF(B24="","",CONFIG!B8)</f>
        <v/>
      </c>
      <c r="J24" s="36">
        <f>SUM(B24:I24)</f>
        <v/>
      </c>
      <c r="K24" s="37">
        <f>IFERROR(J24/B24,0)</f>
        <v/>
      </c>
      <c r="L24" s="38">
        <f>IFERROR(J24/INPUT!G23,0)</f>
        <v/>
      </c>
    </row>
    <row r="26" ht="28" customHeight="1">
      <c r="A26" s="39" t="inlineStr">
        <is>
          <t xml:space="preserve">  SUMMARY METRICS</t>
        </is>
      </c>
      <c r="B26" s="40" t="n"/>
      <c r="C26" s="40" t="n"/>
      <c r="D26" s="40" t="n"/>
      <c r="E26" s="40" t="n"/>
      <c r="F26" s="40" t="n"/>
      <c r="G26" s="40" t="n"/>
      <c r="H26" s="40" t="n"/>
      <c r="I26" s="40" t="n"/>
      <c r="J26" s="40" t="n"/>
      <c r="K26" s="40" t="n"/>
      <c r="L26" s="40" t="n"/>
    </row>
    <row r="28" ht="28" customHeight="1">
      <c r="A28" s="41" t="inlineStr">
        <is>
          <t>Total Employees</t>
        </is>
      </c>
      <c r="B28" s="42">
        <f>COUNTA(A5:A24)</f>
        <v/>
      </c>
    </row>
    <row r="29" ht="28" customHeight="1">
      <c r="A29" s="41" t="inlineStr">
        <is>
          <t>Total Salary Cost</t>
        </is>
      </c>
      <c r="B29" s="31">
        <f>SUM(B5:B24)</f>
        <v/>
      </c>
    </row>
    <row r="30" ht="28" customHeight="1">
      <c r="A30" s="41" t="inlineStr">
        <is>
          <t>Total Benefits Cost</t>
        </is>
      </c>
      <c r="B30" s="31">
        <f>SUM(C5:C24)</f>
        <v/>
      </c>
    </row>
    <row r="31" ht="28" customHeight="1">
      <c r="A31" s="41" t="inlineStr">
        <is>
          <t>Total Bonus Cost</t>
        </is>
      </c>
      <c r="B31" s="31">
        <f>SUM(D5:D24)</f>
        <v/>
      </c>
    </row>
    <row r="32" ht="28" customHeight="1">
      <c r="A32" s="41" t="inlineStr">
        <is>
          <t>Total Employer Taxes</t>
        </is>
      </c>
      <c r="B32" s="31">
        <f>SUM(E5:E24)+SUM(F5:F24)+SUM(G5:G24)+SUM(H5:H24)</f>
        <v/>
      </c>
    </row>
    <row r="33" ht="28" customHeight="1">
      <c r="A33" s="41" t="inlineStr">
        <is>
          <t>Total Overhead</t>
        </is>
      </c>
      <c r="B33" s="31">
        <f>SUM(I5:I24)</f>
        <v/>
      </c>
    </row>
    <row r="34" ht="28" customHeight="1">
      <c r="A34" s="41" t="inlineStr">
        <is>
          <t>GRAND TOTAL COST</t>
        </is>
      </c>
      <c r="B34" s="31">
        <f>SUM(J5:J24)</f>
        <v/>
      </c>
    </row>
    <row r="35" ht="28" customHeight="1">
      <c r="A35" s="41" t="inlineStr">
        <is>
          <t>Average Cost / Employee</t>
        </is>
      </c>
      <c r="B35" s="31">
        <f>IFERROR(B34/B28,0)</f>
        <v/>
      </c>
    </row>
    <row r="36" ht="28" customHeight="1">
      <c r="A36" s="41" t="inlineStr">
        <is>
          <t>Average Burden Rate</t>
        </is>
      </c>
      <c r="B36" s="32">
        <f>IFERROR(AVERAGE(K5:K24),0)</f>
        <v/>
      </c>
    </row>
    <row r="37" ht="28" customHeight="1">
      <c r="A37" s="41" t="inlineStr">
        <is>
          <t>Average Cost / Hour</t>
        </is>
      </c>
      <c r="B37" s="33">
        <f>IFERROR(AVERAGE(L5:L24),0)</f>
        <v/>
      </c>
    </row>
    <row r="38" ht="28" customHeight="1">
      <c r="A38" s="41" t="inlineStr">
        <is>
          <t>Min Cost / Hour</t>
        </is>
      </c>
      <c r="B38" s="33">
        <f>IFERROR(MIN(IF(L5:L24&lt;&gt;0,L5:L24)),0)</f>
        <v/>
      </c>
    </row>
    <row r="39" ht="28" customHeight="1">
      <c r="A39" s="41" t="inlineStr">
        <is>
          <t>Max Cost / Hour</t>
        </is>
      </c>
      <c r="B39" s="33">
        <f>MAX(L5:L24)</f>
        <v/>
      </c>
    </row>
    <row r="40" ht="28" customHeight="1">
      <c r="A40" s="41" t="inlineStr">
        <is>
          <t>Highest Paid Employee</t>
        </is>
      </c>
      <c r="B40" s="43">
        <f>IFERROR(INDEX(A5:A24,MATCH(MAX(J5:J24),J5:J24,0)),"")</f>
        <v/>
      </c>
    </row>
    <row r="41" ht="28" customHeight="1">
      <c r="A41" s="41" t="inlineStr">
        <is>
          <t>Tax % of Total</t>
        </is>
      </c>
      <c r="B41" s="44">
        <f>IFERROR(B32/B34,0)</f>
        <v/>
      </c>
    </row>
    <row r="42" ht="28" customHeight="1">
      <c r="A42" s="41" t="inlineStr">
        <is>
          <t>Benefits % of Total</t>
        </is>
      </c>
      <c r="B42" s="44">
        <f>IFERROR(B30/B34,0)</f>
        <v/>
      </c>
    </row>
  </sheetData>
  <mergeCells count="3">
    <mergeCell ref="A26:L26"/>
    <mergeCell ref="A3:L3"/>
    <mergeCell ref="A1:L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48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4" customWidth="1" min="3" max="3"/>
    <col width="30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5" t="inlineStr">
        <is>
          <t>EMPLOYEE COST CALCULATOR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27" t="inlineStr">
        <is>
          <t xml:space="preserve">  COST TOTALS</t>
        </is>
      </c>
      <c r="B4" s="28" t="n"/>
      <c r="C4" s="28" t="n"/>
      <c r="D4" s="28" t="n"/>
      <c r="E4" s="28" t="n"/>
    </row>
    <row r="5" ht="32" customHeight="1">
      <c r="A5" s="46" t="inlineStr">
        <is>
          <t>Total Employees</t>
        </is>
      </c>
      <c r="B5" s="47">
        <f>LOGIC!B28</f>
        <v/>
      </c>
    </row>
    <row r="6" ht="32" customHeight="1">
      <c r="A6" s="46" t="inlineStr">
        <is>
          <t>Total Salary Cost</t>
        </is>
      </c>
      <c r="B6" s="48">
        <f>LOGIC!B29</f>
        <v/>
      </c>
    </row>
    <row r="7" ht="32" customHeight="1">
      <c r="A7" s="46" t="inlineStr">
        <is>
          <t>Total Benefits Cost</t>
        </is>
      </c>
      <c r="B7" s="48">
        <f>LOGIC!B30</f>
        <v/>
      </c>
    </row>
    <row r="8" ht="32" customHeight="1">
      <c r="A8" s="46" t="inlineStr">
        <is>
          <t>Total Bonus Cost</t>
        </is>
      </c>
      <c r="B8" s="48">
        <f>LOGIC!B31</f>
        <v/>
      </c>
    </row>
    <row r="9" ht="32" customHeight="1">
      <c r="A9" s="46" t="inlineStr">
        <is>
          <t>Total Employer Taxes</t>
        </is>
      </c>
      <c r="B9" s="48">
        <f>LOGIC!B32</f>
        <v/>
      </c>
    </row>
    <row r="10" ht="32" customHeight="1">
      <c r="A10" s="46" t="inlineStr">
        <is>
          <t>Total Overhead</t>
        </is>
      </c>
      <c r="B10" s="48">
        <f>LOGIC!B33</f>
        <v/>
      </c>
    </row>
    <row r="11" ht="32" customHeight="1">
      <c r="A11" s="46" t="inlineStr">
        <is>
          <t>GRAND TOTAL</t>
        </is>
      </c>
      <c r="B11" s="49">
        <f>LOGIC!B34</f>
        <v/>
      </c>
    </row>
    <row r="13" ht="28" customHeight="1">
      <c r="A13" s="50" t="inlineStr">
        <is>
          <t xml:space="preserve">  AVERAGES &amp; BURDEN</t>
        </is>
      </c>
      <c r="B13" s="51" t="n"/>
      <c r="C13" s="51" t="n"/>
      <c r="D13" s="51" t="n"/>
      <c r="E13" s="51" t="n"/>
    </row>
    <row r="14" ht="32" customHeight="1">
      <c r="A14" s="46" t="inlineStr">
        <is>
          <t>Avg Cost Per Employee</t>
        </is>
      </c>
      <c r="B14" s="48">
        <f>LOGIC!B35</f>
        <v/>
      </c>
    </row>
    <row r="15" ht="32" customHeight="1">
      <c r="A15" s="46" t="inlineStr">
        <is>
          <t>Avg Burden Rate</t>
        </is>
      </c>
      <c r="B15" s="52">
        <f>LOGIC!B36</f>
        <v/>
      </c>
    </row>
    <row r="16" ht="32" customHeight="1">
      <c r="A16" s="46" t="inlineStr">
        <is>
          <t>Avg Cost Per Hour</t>
        </is>
      </c>
      <c r="B16" s="53">
        <f>LOGIC!B37</f>
        <v/>
      </c>
    </row>
    <row r="17" ht="32" customHeight="1">
      <c r="A17" s="46" t="inlineStr">
        <is>
          <t>Lowest Cost/Hr</t>
        </is>
      </c>
      <c r="B17" s="53">
        <f>LOGIC!B38</f>
        <v/>
      </c>
    </row>
    <row r="18" ht="32" customHeight="1">
      <c r="A18" s="46" t="inlineStr">
        <is>
          <t>Highest Cost/Hr</t>
        </is>
      </c>
      <c r="B18" s="53">
        <f>LOGIC!B39</f>
        <v/>
      </c>
    </row>
    <row r="20" ht="28" customHeight="1">
      <c r="A20" s="14" t="inlineStr">
        <is>
          <t xml:space="preserve">  COST COMPOSITION</t>
        </is>
      </c>
      <c r="B20" s="15" t="n"/>
      <c r="C20" s="15" t="n"/>
      <c r="D20" s="15" t="n"/>
      <c r="E20" s="15" t="n"/>
    </row>
    <row r="21" ht="32" customHeight="1">
      <c r="A21" s="46" t="inlineStr">
        <is>
          <t>Tax % of Total Cost</t>
        </is>
      </c>
      <c r="B21" s="54">
        <f>LOGIC!B41</f>
        <v/>
      </c>
    </row>
    <row r="22" ht="32" customHeight="1">
      <c r="A22" s="46" t="inlineStr">
        <is>
          <t>Benefits % of Total</t>
        </is>
      </c>
      <c r="B22" s="54">
        <f>LOGIC!B42</f>
        <v/>
      </c>
    </row>
    <row r="23" ht="32" customHeight="1">
      <c r="A23" s="46" t="inlineStr">
        <is>
          <t>Highest Paid Employee</t>
        </is>
      </c>
      <c r="B23" s="55">
        <f>LOGIC!B40</f>
        <v/>
      </c>
    </row>
    <row r="25" ht="28" customHeight="1">
      <c r="A25" s="39" t="inlineStr">
        <is>
          <t xml:space="preserve">  EMPLOYEE COST DETAIL</t>
        </is>
      </c>
      <c r="B25" s="40" t="n"/>
      <c r="C25" s="40" t="n"/>
      <c r="D25" s="40" t="n"/>
      <c r="E25" s="40" t="n"/>
    </row>
    <row r="26" ht="32" customHeight="1">
      <c r="A26" s="16" t="inlineStr">
        <is>
          <t>Employee</t>
        </is>
      </c>
      <c r="B26" s="16" t="inlineStr">
        <is>
          <t>Base Salary</t>
        </is>
      </c>
      <c r="C26" s="16" t="inlineStr">
        <is>
          <t>Total Cost</t>
        </is>
      </c>
      <c r="D26" s="16" t="inlineStr">
        <is>
          <t>Burden Rate</t>
        </is>
      </c>
      <c r="E26" s="16" t="inlineStr">
        <is>
          <t>Cost/Hr</t>
        </is>
      </c>
    </row>
    <row r="27">
      <c r="A27" s="56">
        <f>LOGIC!A5</f>
        <v/>
      </c>
      <c r="B27" s="57">
        <f>LOGIC!B5</f>
        <v/>
      </c>
      <c r="C27" s="58">
        <f>LOGIC!J5</f>
        <v/>
      </c>
      <c r="D27" s="59">
        <f>LOGIC!K5</f>
        <v/>
      </c>
      <c r="E27" s="60">
        <f>LOGIC!L5</f>
        <v/>
      </c>
    </row>
    <row r="28">
      <c r="A28" s="29">
        <f>LOGIC!A6</f>
        <v/>
      </c>
      <c r="B28" s="30">
        <f>LOGIC!B6</f>
        <v/>
      </c>
      <c r="C28" s="31">
        <f>LOGIC!J6</f>
        <v/>
      </c>
      <c r="D28" s="61">
        <f>LOGIC!K6</f>
        <v/>
      </c>
      <c r="E28" s="33">
        <f>LOGIC!L6</f>
        <v/>
      </c>
    </row>
    <row r="29">
      <c r="A29" s="56">
        <f>LOGIC!A7</f>
        <v/>
      </c>
      <c r="B29" s="57">
        <f>LOGIC!B7</f>
        <v/>
      </c>
      <c r="C29" s="58">
        <f>LOGIC!J7</f>
        <v/>
      </c>
      <c r="D29" s="59">
        <f>LOGIC!K7</f>
        <v/>
      </c>
      <c r="E29" s="60">
        <f>LOGIC!L7</f>
        <v/>
      </c>
    </row>
    <row r="30">
      <c r="A30" s="29">
        <f>LOGIC!A8</f>
        <v/>
      </c>
      <c r="B30" s="30">
        <f>LOGIC!B8</f>
        <v/>
      </c>
      <c r="C30" s="31">
        <f>LOGIC!J8</f>
        <v/>
      </c>
      <c r="D30" s="61">
        <f>LOGIC!K8</f>
        <v/>
      </c>
      <c r="E30" s="33">
        <f>LOGIC!L8</f>
        <v/>
      </c>
    </row>
    <row r="31">
      <c r="A31" s="56">
        <f>LOGIC!A9</f>
        <v/>
      </c>
      <c r="B31" s="57">
        <f>LOGIC!B9</f>
        <v/>
      </c>
      <c r="C31" s="58">
        <f>LOGIC!J9</f>
        <v/>
      </c>
      <c r="D31" s="59">
        <f>LOGIC!K9</f>
        <v/>
      </c>
      <c r="E31" s="60">
        <f>LOGIC!L9</f>
        <v/>
      </c>
    </row>
    <row r="32">
      <c r="A32" s="29">
        <f>LOGIC!A10</f>
        <v/>
      </c>
      <c r="B32" s="30">
        <f>LOGIC!B10</f>
        <v/>
      </c>
      <c r="C32" s="31">
        <f>LOGIC!J10</f>
        <v/>
      </c>
      <c r="D32" s="61">
        <f>LOGIC!K10</f>
        <v/>
      </c>
      <c r="E32" s="33">
        <f>LOGIC!L10</f>
        <v/>
      </c>
    </row>
    <row r="33">
      <c r="A33" s="56">
        <f>LOGIC!A11</f>
        <v/>
      </c>
      <c r="B33" s="57">
        <f>LOGIC!B11</f>
        <v/>
      </c>
      <c r="C33" s="58">
        <f>LOGIC!J11</f>
        <v/>
      </c>
      <c r="D33" s="59">
        <f>LOGIC!K11</f>
        <v/>
      </c>
      <c r="E33" s="60">
        <f>LOGIC!L11</f>
        <v/>
      </c>
    </row>
    <row r="34">
      <c r="A34" s="29">
        <f>LOGIC!A12</f>
        <v/>
      </c>
      <c r="B34" s="30">
        <f>LOGIC!B12</f>
        <v/>
      </c>
      <c r="C34" s="31">
        <f>LOGIC!J12</f>
        <v/>
      </c>
      <c r="D34" s="61">
        <f>LOGIC!K12</f>
        <v/>
      </c>
      <c r="E34" s="33">
        <f>LOGIC!L12</f>
        <v/>
      </c>
    </row>
    <row r="35">
      <c r="A35" s="56">
        <f>LOGIC!A13</f>
        <v/>
      </c>
      <c r="B35" s="57">
        <f>LOGIC!B13</f>
        <v/>
      </c>
      <c r="C35" s="58">
        <f>LOGIC!J13</f>
        <v/>
      </c>
      <c r="D35" s="59">
        <f>LOGIC!K13</f>
        <v/>
      </c>
      <c r="E35" s="60">
        <f>LOGIC!L13</f>
        <v/>
      </c>
    </row>
    <row r="36">
      <c r="A36" s="29">
        <f>LOGIC!A14</f>
        <v/>
      </c>
      <c r="B36" s="30">
        <f>LOGIC!B14</f>
        <v/>
      </c>
      <c r="C36" s="31">
        <f>LOGIC!J14</f>
        <v/>
      </c>
      <c r="D36" s="61">
        <f>LOGIC!K14</f>
        <v/>
      </c>
      <c r="E36" s="33">
        <f>LOGIC!L14</f>
        <v/>
      </c>
    </row>
    <row r="37">
      <c r="A37" s="56">
        <f>LOGIC!A15</f>
        <v/>
      </c>
      <c r="B37" s="57">
        <f>LOGIC!B15</f>
        <v/>
      </c>
      <c r="C37" s="58">
        <f>LOGIC!J15</f>
        <v/>
      </c>
      <c r="D37" s="59">
        <f>LOGIC!K15</f>
        <v/>
      </c>
      <c r="E37" s="60">
        <f>LOGIC!L15</f>
        <v/>
      </c>
    </row>
    <row r="38">
      <c r="A38" s="29">
        <f>LOGIC!A16</f>
        <v/>
      </c>
      <c r="B38" s="30">
        <f>LOGIC!B16</f>
        <v/>
      </c>
      <c r="C38" s="31">
        <f>LOGIC!J16</f>
        <v/>
      </c>
      <c r="D38" s="61">
        <f>LOGIC!K16</f>
        <v/>
      </c>
      <c r="E38" s="33">
        <f>LOGIC!L16</f>
        <v/>
      </c>
    </row>
    <row r="39">
      <c r="A39" s="56">
        <f>LOGIC!A17</f>
        <v/>
      </c>
      <c r="B39" s="57">
        <f>LOGIC!B17</f>
        <v/>
      </c>
      <c r="C39" s="58">
        <f>LOGIC!J17</f>
        <v/>
      </c>
      <c r="D39" s="59">
        <f>LOGIC!K17</f>
        <v/>
      </c>
      <c r="E39" s="60">
        <f>LOGIC!L17</f>
        <v/>
      </c>
    </row>
    <row r="40">
      <c r="A40" s="29">
        <f>LOGIC!A18</f>
        <v/>
      </c>
      <c r="B40" s="30">
        <f>LOGIC!B18</f>
        <v/>
      </c>
      <c r="C40" s="31">
        <f>LOGIC!J18</f>
        <v/>
      </c>
      <c r="D40" s="61">
        <f>LOGIC!K18</f>
        <v/>
      </c>
      <c r="E40" s="33">
        <f>LOGIC!L18</f>
        <v/>
      </c>
    </row>
    <row r="41">
      <c r="A41" s="56">
        <f>LOGIC!A19</f>
        <v/>
      </c>
      <c r="B41" s="57">
        <f>LOGIC!B19</f>
        <v/>
      </c>
      <c r="C41" s="58">
        <f>LOGIC!J19</f>
        <v/>
      </c>
      <c r="D41" s="59">
        <f>LOGIC!K19</f>
        <v/>
      </c>
      <c r="E41" s="60">
        <f>LOGIC!L19</f>
        <v/>
      </c>
    </row>
    <row r="42">
      <c r="A42" s="29">
        <f>LOGIC!A20</f>
        <v/>
      </c>
      <c r="B42" s="30">
        <f>LOGIC!B20</f>
        <v/>
      </c>
      <c r="C42" s="31">
        <f>LOGIC!J20</f>
        <v/>
      </c>
      <c r="D42" s="61">
        <f>LOGIC!K20</f>
        <v/>
      </c>
      <c r="E42" s="33">
        <f>LOGIC!L20</f>
        <v/>
      </c>
    </row>
    <row r="43">
      <c r="A43" s="56">
        <f>LOGIC!A21</f>
        <v/>
      </c>
      <c r="B43" s="57">
        <f>LOGIC!B21</f>
        <v/>
      </c>
      <c r="C43" s="58">
        <f>LOGIC!J21</f>
        <v/>
      </c>
      <c r="D43" s="59">
        <f>LOGIC!K21</f>
        <v/>
      </c>
      <c r="E43" s="60">
        <f>LOGIC!L21</f>
        <v/>
      </c>
    </row>
    <row r="44">
      <c r="A44" s="29">
        <f>LOGIC!A22</f>
        <v/>
      </c>
      <c r="B44" s="30">
        <f>LOGIC!B22</f>
        <v/>
      </c>
      <c r="C44" s="31">
        <f>LOGIC!J22</f>
        <v/>
      </c>
      <c r="D44" s="61">
        <f>LOGIC!K22</f>
        <v/>
      </c>
      <c r="E44" s="33">
        <f>LOGIC!L22</f>
        <v/>
      </c>
    </row>
    <row r="45">
      <c r="A45" s="56">
        <f>LOGIC!A23</f>
        <v/>
      </c>
      <c r="B45" s="57">
        <f>LOGIC!B23</f>
        <v/>
      </c>
      <c r="C45" s="58">
        <f>LOGIC!J23</f>
        <v/>
      </c>
      <c r="D45" s="59">
        <f>LOGIC!K23</f>
        <v/>
      </c>
      <c r="E45" s="60">
        <f>LOGIC!L23</f>
        <v/>
      </c>
    </row>
    <row r="46">
      <c r="A46" s="29">
        <f>LOGIC!A24</f>
        <v/>
      </c>
      <c r="B46" s="30">
        <f>LOGIC!B24</f>
        <v/>
      </c>
      <c r="C46" s="31">
        <f>LOGIC!J24</f>
        <v/>
      </c>
      <c r="D46" s="61">
        <f>LOGIC!K24</f>
        <v/>
      </c>
      <c r="E46" s="33">
        <f>LOGIC!L24</f>
        <v/>
      </c>
    </row>
    <row r="48" ht="24" customHeight="1">
      <c r="A48" s="62" t="inlineStr">
        <is>
          <t>RangeLead.com  |  Premium B2B Lead Data  |  Free Download — rangelead.com/free-tools</t>
        </is>
      </c>
    </row>
  </sheetData>
  <mergeCells count="7">
    <mergeCell ref="A4:E4"/>
    <mergeCell ref="A48:E48"/>
    <mergeCell ref="A20:E20"/>
    <mergeCell ref="A2:E2"/>
    <mergeCell ref="A25:E25"/>
    <mergeCell ref="A1:E1"/>
    <mergeCell ref="A13:E13"/>
  </mergeCells>
  <conditionalFormatting sqref="E27:E46">
    <cfRule type="cellIs" priority="1" operator="greaterThanOrEqual" dxfId="0">
      <formula>100</formula>
    </cfRule>
    <cfRule type="cellIs" priority="2" operator="between" dxfId="1">
      <formula>50</formula>
      <formula>99.999</formula>
    </cfRule>
    <cfRule type="cellIs" priority="3" operator="lessThan" dxfId="2">
      <formula>50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2026-02-10T15:45:40Z</dcterms:created>
  <dcterms:modified xmlns:dcterms="http://purl.org/dc/terms/" xmlns:xsi="http://www.w3.org/2001/XMLSchema-instance" xsi:type="dcterms:W3CDTF">2026-02-10T15:45:40Z</dcterms:modified>
</cp:coreProperties>
</file>