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"/>
    <numFmt numFmtId="165" formatCode="0.0x"/>
    <numFmt numFmtId="166" formatCode="0.0"/>
    <numFmt numFmtId="167" formatCode="0.0%"/>
    <numFmt numFmtId="168" formatCode="&quot;$&quot;#,##0&quot; per person&quot;"/>
  </numFmts>
  <fonts count="13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  <fill>
      <patternFill patternType="solid">
        <fgColor rgb="00DC2626"/>
        <bgColor rgb="00DC262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164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9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9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166" fontId="7" fillId="10" borderId="1" applyAlignment="1" pivotButton="0" quotePrefix="0" xfId="0">
      <alignment horizontal="center" vertical="center"/>
    </xf>
    <xf numFmtId="164" fontId="7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166" fontId="10" fillId="10" borderId="1" applyAlignment="1" pivotButton="0" quotePrefix="0" xfId="0">
      <alignment horizontal="center" vertical="center"/>
    </xf>
    <xf numFmtId="167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168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3" fontId="12" fillId="12" borderId="1" applyAlignment="1" pivotButton="0" quotePrefix="0" xfId="0">
      <alignment horizontal="center" vertical="center"/>
    </xf>
    <xf numFmtId="167" fontId="12" fillId="12" borderId="1" applyAlignment="1" pivotButton="0" quotePrefix="0" xfId="0">
      <alignment horizontal="center" vertical="center"/>
    </xf>
    <xf numFmtId="166" fontId="12" fillId="12" borderId="1" applyAlignment="1" pivotButton="0" quotePrefix="0" xfId="0">
      <alignment horizontal="center" vertical="center"/>
    </xf>
    <xf numFmtId="0" fontId="12" fillId="12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left" vertical="center"/>
    </xf>
    <xf numFmtId="0" fontId="0" fillId="13" borderId="1" pivotButton="0" quotePrefix="0" xfId="0"/>
    <xf numFmtId="164" fontId="12" fillId="12" borderId="1" applyAlignment="1" pivotButton="0" quotePrefix="0" xfId="0">
      <alignment horizontal="center" vertical="center"/>
    </xf>
    <xf numFmtId="166" fontId="7" fillId="11" borderId="1" applyAlignment="1" pivotButton="0" quotePrefix="0" xfId="0">
      <alignment horizontal="center" vertical="center"/>
    </xf>
    <xf numFmtId="164" fontId="7" fillId="11" borderId="1" applyAlignment="1" pivotButton="0" quotePrefix="0" xfId="0">
      <alignment horizontal="center" vertical="center"/>
    </xf>
    <xf numFmtId="164" fontId="10" fillId="11" borderId="1" applyAlignment="1" pivotButton="0" quotePrefix="0" xfId="0">
      <alignment horizontal="center" vertical="center"/>
    </xf>
    <xf numFmtId="9" fontId="7" fillId="11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HR - ATTRITION COST ESTIMATOR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Estimate the true cost of employee turnover across departments. Calculate replacement costs, lost productivity, and break-even retention investment to make data-driven retention decisions.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Department name and headcount</t>
        </is>
      </c>
    </row>
    <row r="9" ht="22" customHeight="1">
      <c r="A9" s="6" t="inlineStr">
        <is>
          <t xml:space="preserve">  • Average salary per department</t>
        </is>
      </c>
    </row>
    <row r="10" ht="22" customHeight="1">
      <c r="A10" s="6" t="inlineStr">
        <is>
          <t xml:space="preserve">  • Replacement cost factor (as % of salary)</t>
        </is>
      </c>
    </row>
    <row r="11" ht="22" customHeight="1">
      <c r="A11" s="6" t="inlineStr">
        <is>
          <t xml:space="preserve">  • Ramp-up time for new hires (months)</t>
        </is>
      </c>
    </row>
    <row r="12" ht="22" customHeight="1">
      <c r="A12" s="6" t="inlineStr">
        <is>
          <t xml:space="preserve">  • Current attrition rate (%)</t>
        </is>
      </c>
    </row>
    <row r="13" ht="22" customHeight="1">
      <c r="A13" s="6" t="inlineStr">
        <is>
          <t xml:space="preserve">  • Exit interview/admin cost per departure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Cost per departure by department</t>
        </is>
      </c>
    </row>
    <row r="17" ht="22" customHeight="1">
      <c r="A17" s="6" t="inlineStr">
        <is>
          <t xml:space="preserve">  • Annual attrition cost (total and per department)</t>
        </is>
      </c>
    </row>
    <row r="18" ht="22" customHeight="1">
      <c r="A18" s="6" t="inlineStr">
        <is>
          <t xml:space="preserve">  • Break-even retention investment</t>
        </is>
      </c>
    </row>
    <row r="19" ht="22" customHeight="1">
      <c r="A19" s="6" t="inlineStr">
        <is>
          <t xml:space="preserve">  • Lost productivity cost during ramp-up</t>
        </is>
      </c>
    </row>
    <row r="20" ht="22" customHeight="1">
      <c r="A20" s="6" t="inlineStr">
        <is>
          <t xml:space="preserve">  • Replacement cost breakdown</t>
        </is>
      </c>
    </row>
    <row r="21" ht="22" customHeight="1">
      <c r="A21" s="6" t="inlineStr">
        <is>
          <t xml:space="preserve">  • Retention investment ROI threshold</t>
        </is>
      </c>
    </row>
    <row r="23">
      <c r="A23" s="5" t="inlineStr">
        <is>
          <t>DO NOT EDIT</t>
        </is>
      </c>
    </row>
    <row r="24" ht="22" customHeight="1">
      <c r="A24" s="6" t="inlineStr">
        <is>
          <t xml:space="preserve">  • LOGIC sheet — contains all calculations</t>
        </is>
      </c>
    </row>
    <row r="25" ht="22" customHeight="1">
      <c r="A25" s="6" t="inlineStr">
        <is>
          <t xml:space="preserve">  • OUTPUT sheet — displays results from LOGIC</t>
        </is>
      </c>
    </row>
    <row r="26" ht="22" customHeight="1">
      <c r="A26" s="6" t="inlineStr">
        <is>
          <t xml:space="preserve">  • CONFIG sheet — contains constants and rates</t>
        </is>
      </c>
    </row>
    <row r="28">
      <c r="A28" s="5" t="inlineStr">
        <is>
          <t>HOW TO USE</t>
        </is>
      </c>
    </row>
    <row r="29" ht="22" customHeight="1">
      <c r="A29" s="6" t="inlineStr">
        <is>
          <t xml:space="preserve">  • Go to the INPUT sheet and fill in the yellow-highlighted cells</t>
        </is>
      </c>
    </row>
    <row r="30" ht="22" customHeight="1">
      <c r="A30" s="6" t="inlineStr">
        <is>
          <t xml:space="preserve">  • Results auto-calculate instantly on the OUTPUT sheet</t>
        </is>
      </c>
    </row>
    <row r="31" ht="22" customHeight="1">
      <c r="A31" s="6" t="inlineStr">
        <is>
          <t xml:space="preserve">  • Adjust CONFIG values only if you understand the assumptions</t>
        </is>
      </c>
    </row>
  </sheetData>
  <mergeCells count="21">
    <mergeCell ref="A24:B24"/>
    <mergeCell ref="A30:B30"/>
    <mergeCell ref="A11:B11"/>
    <mergeCell ref="A1:B1"/>
    <mergeCell ref="A16:B16"/>
    <mergeCell ref="A25:B25"/>
    <mergeCell ref="A18:B18"/>
    <mergeCell ref="A12:B12"/>
    <mergeCell ref="A26:B26"/>
    <mergeCell ref="A21:B21"/>
    <mergeCell ref="A2:B2"/>
    <mergeCell ref="A5:B5"/>
    <mergeCell ref="A17:B17"/>
    <mergeCell ref="A8:B8"/>
    <mergeCell ref="A20:B20"/>
    <mergeCell ref="A29:B29"/>
    <mergeCell ref="A19:B19"/>
    <mergeCell ref="A10:B10"/>
    <mergeCell ref="A13:B13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1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Constants &amp; Assumptions</t>
        </is>
      </c>
      <c r="B1" s="8" t="n"/>
      <c r="C1" s="8" t="n"/>
    </row>
    <row r="3" ht="26" customHeight="1">
      <c r="A3" s="9" t="inlineStr">
        <is>
          <t>Recruiting Cost (% of salary)</t>
        </is>
      </c>
      <c r="B3" s="10" t="n">
        <v>0.15</v>
      </c>
      <c r="C3" s="11" t="inlineStr">
        <is>
          <t>Agency/recruiting fees</t>
        </is>
      </c>
    </row>
    <row r="4" ht="26" customHeight="1">
      <c r="A4" s="9" t="inlineStr">
        <is>
          <t>Training Cost (% of salary)</t>
        </is>
      </c>
      <c r="B4" s="10" t="n">
        <v>0.1</v>
      </c>
      <c r="C4" s="11" t="inlineStr">
        <is>
          <t>Onboarding and training for new hire</t>
        </is>
      </c>
    </row>
    <row r="5" ht="26" customHeight="1">
      <c r="A5" s="9" t="inlineStr">
        <is>
          <t>Productivity During Ramp (%)</t>
        </is>
      </c>
      <c r="B5" s="10" t="n">
        <v>0.5</v>
      </c>
      <c r="C5" s="11" t="inlineStr">
        <is>
          <t>Avg productivity of new hire during ramp period</t>
        </is>
      </c>
    </row>
    <row r="6" ht="26" customHeight="1">
      <c r="A6" s="9" t="inlineStr">
        <is>
          <t>Management Time Cost (hours)</t>
        </is>
      </c>
      <c r="B6" s="12" t="n">
        <v>40</v>
      </c>
      <c r="C6" s="11" t="inlineStr">
        <is>
          <t>Manager hours spent on hiring process</t>
        </is>
      </c>
    </row>
    <row r="7" ht="26" customHeight="1">
      <c r="A7" s="9" t="inlineStr">
        <is>
          <t>Manager Hourly Rate ($)</t>
        </is>
      </c>
      <c r="B7" s="13" t="n">
        <v>75</v>
      </c>
      <c r="C7" s="11" t="inlineStr">
        <is>
          <t>Average manager hourly cost</t>
        </is>
      </c>
    </row>
    <row r="8" ht="26" customHeight="1">
      <c r="A8" s="9" t="inlineStr">
        <is>
          <t>Knowledge Transfer Loss (%)</t>
        </is>
      </c>
      <c r="B8" s="10" t="n">
        <v>0.05</v>
      </c>
      <c r="C8" s="11" t="inlineStr">
        <is>
          <t>Institutional knowledge loss factor</t>
        </is>
      </c>
    </row>
    <row r="9" ht="26" customHeight="1">
      <c r="A9" s="9" t="inlineStr">
        <is>
          <t>Team Morale Impact (%)</t>
        </is>
      </c>
      <c r="B9" s="10" t="n">
        <v>0.03</v>
      </c>
      <c r="C9" s="11" t="inlineStr">
        <is>
          <t>Productivity hit on remaining team members</t>
        </is>
      </c>
    </row>
    <row r="10" ht="26" customHeight="1">
      <c r="A10" s="9" t="inlineStr">
        <is>
          <t>Morale Impact Duration (months)</t>
        </is>
      </c>
      <c r="B10" s="12" t="n">
        <v>2</v>
      </c>
      <c r="C10" s="11" t="inlineStr">
        <is>
          <t>How long team morale is affected</t>
        </is>
      </c>
    </row>
    <row r="11" ht="26" customHeight="1">
      <c r="A11" s="9" t="inlineStr">
        <is>
          <t>Target Attrition Rate</t>
        </is>
      </c>
      <c r="B11" s="10" t="n">
        <v>0.08</v>
      </c>
      <c r="C11" s="11" t="inlineStr">
        <is>
          <t>Acceptable annual attrition rate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G19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8" customWidth="1" min="3" max="3"/>
    <col width="18" customWidth="1" min="4" max="4"/>
    <col width="16" customWidth="1" min="5" max="5"/>
    <col width="16" customWidth="1" min="6" max="6"/>
    <col width="18" customWidth="1" min="7" max="7"/>
    <col width="16" customWidth="1" min="8" max="8"/>
  </cols>
  <sheetData>
    <row r="1" ht="28" customHeight="1">
      <c r="A1" s="14" t="inlineStr">
        <is>
          <t xml:space="preserve">  ATTRITION COST INPUTS — Enter your data in yellow cells</t>
        </is>
      </c>
      <c r="B1" s="15" t="n"/>
      <c r="C1" s="15" t="n"/>
      <c r="D1" s="15" t="n"/>
      <c r="E1" s="15" t="n"/>
      <c r="F1" s="15" t="n"/>
      <c r="G1" s="15" t="n"/>
    </row>
    <row r="3" ht="28" customHeight="1">
      <c r="A3" s="16" t="inlineStr">
        <is>
          <t xml:space="preserve">  DEPARTMENT DATA</t>
        </is>
      </c>
      <c r="B3" s="17" t="n"/>
      <c r="C3" s="17" t="n"/>
      <c r="D3" s="17" t="n"/>
      <c r="E3" s="17" t="n"/>
      <c r="F3" s="17" t="n"/>
      <c r="G3" s="17" t="n"/>
    </row>
    <row r="4" ht="32" customHeight="1">
      <c r="A4" s="18" t="inlineStr">
        <is>
          <t>Department</t>
        </is>
      </c>
      <c r="B4" s="18" t="inlineStr">
        <is>
          <t>Headcount</t>
        </is>
      </c>
      <c r="C4" s="18" t="inlineStr">
        <is>
          <t>Avg Annual Salary ($)</t>
        </is>
      </c>
      <c r="D4" s="18" t="inlineStr">
        <is>
          <t>Replacement Factor (%)</t>
        </is>
      </c>
      <c r="E4" s="18" t="inlineStr">
        <is>
          <t>Ramp Time (months)</t>
        </is>
      </c>
      <c r="F4" s="18" t="inlineStr">
        <is>
          <t>Attrition Rate (%)</t>
        </is>
      </c>
      <c r="G4" s="18" t="inlineStr">
        <is>
          <t>Exit Admin Cost ($)</t>
        </is>
      </c>
    </row>
    <row r="5">
      <c r="A5" s="19" t="inlineStr">
        <is>
          <t>Engineering</t>
        </is>
      </c>
      <c r="B5" s="20" t="n">
        <v>45</v>
      </c>
      <c r="C5" s="21" t="n">
        <v>120000</v>
      </c>
      <c r="D5" s="22" t="n">
        <v>1.5</v>
      </c>
      <c r="E5" s="20" t="n">
        <v>6</v>
      </c>
      <c r="F5" s="23" t="n">
        <v>0.18</v>
      </c>
      <c r="G5" s="21" t="n">
        <v>2500</v>
      </c>
    </row>
    <row r="6">
      <c r="A6" s="24" t="inlineStr">
        <is>
          <t>Sales</t>
        </is>
      </c>
      <c r="B6" s="25" t="n">
        <v>30</v>
      </c>
      <c r="C6" s="26" t="n">
        <v>85000</v>
      </c>
      <c r="D6" s="27" t="n">
        <v>1.2</v>
      </c>
      <c r="E6" s="25" t="n">
        <v>4</v>
      </c>
      <c r="F6" s="28" t="n">
        <v>0.25</v>
      </c>
      <c r="G6" s="26" t="n">
        <v>1500</v>
      </c>
    </row>
    <row r="7">
      <c r="A7" s="19" t="inlineStr">
        <is>
          <t>Customer Support</t>
        </is>
      </c>
      <c r="B7" s="20" t="n">
        <v>60</v>
      </c>
      <c r="C7" s="21" t="n">
        <v>55000</v>
      </c>
      <c r="D7" s="22" t="n">
        <v>0.8</v>
      </c>
      <c r="E7" s="20" t="n">
        <v>3</v>
      </c>
      <c r="F7" s="23" t="n">
        <v>0.3</v>
      </c>
      <c r="G7" s="21" t="n">
        <v>1000</v>
      </c>
    </row>
    <row r="8">
      <c r="A8" s="24" t="inlineStr">
        <is>
          <t>Marketing</t>
        </is>
      </c>
      <c r="B8" s="25" t="n">
        <v>20</v>
      </c>
      <c r="C8" s="26" t="n">
        <v>95000</v>
      </c>
      <c r="D8" s="27" t="n">
        <v>1.3</v>
      </c>
      <c r="E8" s="25" t="n">
        <v>5</v>
      </c>
      <c r="F8" s="28" t="n">
        <v>0.15</v>
      </c>
      <c r="G8" s="26" t="n">
        <v>2000</v>
      </c>
    </row>
    <row r="9">
      <c r="A9" s="19" t="inlineStr">
        <is>
          <t>Finance</t>
        </is>
      </c>
      <c r="B9" s="20" t="n">
        <v>15</v>
      </c>
      <c r="C9" s="21" t="n">
        <v>105000</v>
      </c>
      <c r="D9" s="22" t="n">
        <v>1</v>
      </c>
      <c r="E9" s="20" t="n">
        <v>4</v>
      </c>
      <c r="F9" s="23" t="n">
        <v>0.1</v>
      </c>
      <c r="G9" s="21" t="n">
        <v>1800</v>
      </c>
    </row>
    <row r="10">
      <c r="A10" s="24" t="inlineStr">
        <is>
          <t>Operations</t>
        </is>
      </c>
      <c r="B10" s="25" t="n">
        <v>35</v>
      </c>
      <c r="C10" s="26" t="n">
        <v>65000</v>
      </c>
      <c r="D10" s="27" t="n">
        <v>0.9</v>
      </c>
      <c r="E10" s="25" t="n">
        <v>3</v>
      </c>
      <c r="F10" s="28" t="n">
        <v>0.2</v>
      </c>
      <c r="G10" s="26" t="n">
        <v>1200</v>
      </c>
    </row>
    <row r="11">
      <c r="A11" s="19" t="inlineStr">
        <is>
          <t>HR</t>
        </is>
      </c>
      <c r="B11" s="20" t="n">
        <v>10</v>
      </c>
      <c r="C11" s="21" t="n">
        <v>80000</v>
      </c>
      <c r="D11" s="22" t="n">
        <v>1.1</v>
      </c>
      <c r="E11" s="20" t="n">
        <v>4</v>
      </c>
      <c r="F11" s="23" t="n">
        <v>0.12</v>
      </c>
      <c r="G11" s="21" t="n">
        <v>1500</v>
      </c>
    </row>
    <row r="12">
      <c r="A12" s="24" t="n"/>
      <c r="B12" s="25" t="n"/>
      <c r="C12" s="26" t="n"/>
      <c r="D12" s="27" t="n"/>
      <c r="E12" s="25" t="n"/>
      <c r="F12" s="28" t="n"/>
      <c r="G12" s="26" t="n"/>
    </row>
    <row r="13">
      <c r="A13" s="19" t="n"/>
      <c r="B13" s="20" t="n"/>
      <c r="C13" s="21" t="n"/>
      <c r="D13" s="22" t="n"/>
      <c r="E13" s="20" t="n"/>
      <c r="F13" s="23" t="n"/>
      <c r="G13" s="21" t="n"/>
    </row>
    <row r="14">
      <c r="A14" s="24" t="n"/>
      <c r="B14" s="25" t="n"/>
      <c r="C14" s="26" t="n"/>
      <c r="D14" s="27" t="n"/>
      <c r="E14" s="25" t="n"/>
      <c r="F14" s="28" t="n"/>
      <c r="G14" s="26" t="n"/>
    </row>
    <row r="15">
      <c r="A15" s="19" t="n"/>
      <c r="B15" s="20" t="n"/>
      <c r="C15" s="21" t="n"/>
      <c r="D15" s="22" t="n"/>
      <c r="E15" s="20" t="n"/>
      <c r="F15" s="23" t="n"/>
      <c r="G15" s="21" t="n"/>
    </row>
    <row r="16">
      <c r="A16" s="24" t="n"/>
      <c r="B16" s="25" t="n"/>
      <c r="C16" s="26" t="n"/>
      <c r="D16" s="27" t="n"/>
      <c r="E16" s="25" t="n"/>
      <c r="F16" s="28" t="n"/>
      <c r="G16" s="26" t="n"/>
    </row>
    <row r="17">
      <c r="A17" s="19" t="n"/>
      <c r="B17" s="20" t="n"/>
      <c r="C17" s="21" t="n"/>
      <c r="D17" s="22" t="n"/>
      <c r="E17" s="20" t="n"/>
      <c r="F17" s="23" t="n"/>
      <c r="G17" s="21" t="n"/>
    </row>
    <row r="18">
      <c r="A18" s="24" t="n"/>
      <c r="B18" s="25" t="n"/>
      <c r="C18" s="26" t="n"/>
      <c r="D18" s="27" t="n"/>
      <c r="E18" s="25" t="n"/>
      <c r="F18" s="28" t="n"/>
      <c r="G18" s="26" t="n"/>
    </row>
    <row r="19">
      <c r="A19" s="19" t="n"/>
      <c r="B19" s="20" t="n"/>
      <c r="C19" s="21" t="n"/>
      <c r="D19" s="22" t="n"/>
      <c r="E19" s="20" t="n"/>
      <c r="F19" s="23" t="n"/>
      <c r="G19" s="21" t="n"/>
    </row>
  </sheetData>
  <mergeCells count="2">
    <mergeCell ref="A3:G3"/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J34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</cols>
  <sheetData>
    <row r="1" ht="28" customHeight="1">
      <c r="A1" s="29" t="inlineStr">
        <is>
          <t xml:space="preserve">  CALCULATIONS — All formulas, do NOT edit</t>
        </is>
      </c>
      <c r="B1" s="30" t="n"/>
      <c r="C1" s="30" t="n"/>
      <c r="D1" s="30" t="n"/>
      <c r="E1" s="30" t="n"/>
      <c r="F1" s="30" t="n"/>
      <c r="G1" s="30" t="n"/>
      <c r="H1" s="30" t="n"/>
      <c r="I1" s="30" t="n"/>
      <c r="J1" s="30" t="n"/>
    </row>
    <row r="3" ht="28" customHeight="1">
      <c r="A3" s="31" t="inlineStr">
        <is>
          <t xml:space="preserve">  PER-DEPARTMENT COST BREAKDOWN</t>
        </is>
      </c>
      <c r="B3" s="32" t="n"/>
      <c r="C3" s="32" t="n"/>
      <c r="D3" s="32" t="n"/>
      <c r="E3" s="32" t="n"/>
      <c r="F3" s="32" t="n"/>
      <c r="G3" s="32" t="n"/>
      <c r="H3" s="32" t="n"/>
      <c r="I3" s="32" t="n"/>
      <c r="J3" s="32" t="n"/>
    </row>
    <row r="4" ht="32" customHeight="1">
      <c r="A4" s="18" t="inlineStr">
        <is>
          <t>Department</t>
        </is>
      </c>
      <c r="B4" s="18" t="inlineStr">
        <is>
          <t>Expected Departures</t>
        </is>
      </c>
      <c r="C4" s="18" t="inlineStr">
        <is>
          <t>Recruiting Cost</t>
        </is>
      </c>
      <c r="D4" s="18" t="inlineStr">
        <is>
          <t>Training Cost</t>
        </is>
      </c>
      <c r="E4" s="18" t="inlineStr">
        <is>
          <t>Ramp Productivity Loss</t>
        </is>
      </c>
      <c r="F4" s="18" t="inlineStr">
        <is>
          <t>Mgmt Time Cost</t>
        </is>
      </c>
      <c r="G4" s="18" t="inlineStr">
        <is>
          <t>Knowledge Loss</t>
        </is>
      </c>
      <c r="H4" s="18" t="inlineStr">
        <is>
          <t>Team Morale Cost</t>
        </is>
      </c>
      <c r="I4" s="18" t="inlineStr">
        <is>
          <t>Cost Per Departure</t>
        </is>
      </c>
      <c r="J4" s="18" t="inlineStr">
        <is>
          <t>Annual Attrition Cost</t>
        </is>
      </c>
    </row>
    <row r="5">
      <c r="A5" s="33">
        <f>INPUT!A5</f>
        <v/>
      </c>
      <c r="B5" s="34">
        <f>IFERROR(INPUT!B5*INPUT!F5,0)</f>
        <v/>
      </c>
      <c r="C5" s="35">
        <f>INPUT!C5*CONFIG!$B$3</f>
        <v/>
      </c>
      <c r="D5" s="35">
        <f>INPUT!C5*CONFIG!$B$4</f>
        <v/>
      </c>
      <c r="E5" s="35">
        <f>(INPUT!C5/12)*INPUT!E5*(1-CONFIG!$B$5)</f>
        <v/>
      </c>
      <c r="F5" s="35">
        <f>CONFIG!$B$6*CONFIG!$B$7</f>
        <v/>
      </c>
      <c r="G5" s="35">
        <f>INPUT!C5*CONFIG!$B$8</f>
        <v/>
      </c>
      <c r="H5" s="35">
        <f>MAX(0,(INPUT!B5-1))*(INPUT!C5/12)*CONFIG!$B$9*CONFIG!$B$10</f>
        <v/>
      </c>
      <c r="I5" s="36">
        <f>C5+D5+E5+F5+G5+H5+INPUT!G5</f>
        <v/>
      </c>
      <c r="J5" s="36">
        <f>I5*B5</f>
        <v/>
      </c>
    </row>
    <row r="6">
      <c r="A6" s="33">
        <f>INPUT!A6</f>
        <v/>
      </c>
      <c r="B6" s="34">
        <f>IFERROR(INPUT!B6*INPUT!F6,0)</f>
        <v/>
      </c>
      <c r="C6" s="35">
        <f>INPUT!C6*CONFIG!$B$3</f>
        <v/>
      </c>
      <c r="D6" s="35">
        <f>INPUT!C6*CONFIG!$B$4</f>
        <v/>
      </c>
      <c r="E6" s="35">
        <f>(INPUT!C6/12)*INPUT!E6*(1-CONFIG!$B$5)</f>
        <v/>
      </c>
      <c r="F6" s="35">
        <f>CONFIG!$B$6*CONFIG!$B$7</f>
        <v/>
      </c>
      <c r="G6" s="35">
        <f>INPUT!C6*CONFIG!$B$8</f>
        <v/>
      </c>
      <c r="H6" s="35">
        <f>MAX(0,(INPUT!B6-1))*(INPUT!C6/12)*CONFIG!$B$9*CONFIG!$B$10</f>
        <v/>
      </c>
      <c r="I6" s="36">
        <f>C6+D6+E6+F6+G6+H6+INPUT!G6</f>
        <v/>
      </c>
      <c r="J6" s="36">
        <f>I6*B6</f>
        <v/>
      </c>
    </row>
    <row r="7">
      <c r="A7" s="33">
        <f>INPUT!A7</f>
        <v/>
      </c>
      <c r="B7" s="34">
        <f>IFERROR(INPUT!B7*INPUT!F7,0)</f>
        <v/>
      </c>
      <c r="C7" s="35">
        <f>INPUT!C7*CONFIG!$B$3</f>
        <v/>
      </c>
      <c r="D7" s="35">
        <f>INPUT!C7*CONFIG!$B$4</f>
        <v/>
      </c>
      <c r="E7" s="35">
        <f>(INPUT!C7/12)*INPUT!E7*(1-CONFIG!$B$5)</f>
        <v/>
      </c>
      <c r="F7" s="35">
        <f>CONFIG!$B$6*CONFIG!$B$7</f>
        <v/>
      </c>
      <c r="G7" s="35">
        <f>INPUT!C7*CONFIG!$B$8</f>
        <v/>
      </c>
      <c r="H7" s="35">
        <f>MAX(0,(INPUT!B7-1))*(INPUT!C7/12)*CONFIG!$B$9*CONFIG!$B$10</f>
        <v/>
      </c>
      <c r="I7" s="36">
        <f>C7+D7+E7+F7+G7+H7+INPUT!G7</f>
        <v/>
      </c>
      <c r="J7" s="36">
        <f>I7*B7</f>
        <v/>
      </c>
    </row>
    <row r="8">
      <c r="A8" s="33">
        <f>INPUT!A8</f>
        <v/>
      </c>
      <c r="B8" s="34">
        <f>IFERROR(INPUT!B8*INPUT!F8,0)</f>
        <v/>
      </c>
      <c r="C8" s="35">
        <f>INPUT!C8*CONFIG!$B$3</f>
        <v/>
      </c>
      <c r="D8" s="35">
        <f>INPUT!C8*CONFIG!$B$4</f>
        <v/>
      </c>
      <c r="E8" s="35">
        <f>(INPUT!C8/12)*INPUT!E8*(1-CONFIG!$B$5)</f>
        <v/>
      </c>
      <c r="F8" s="35">
        <f>CONFIG!$B$6*CONFIG!$B$7</f>
        <v/>
      </c>
      <c r="G8" s="35">
        <f>INPUT!C8*CONFIG!$B$8</f>
        <v/>
      </c>
      <c r="H8" s="35">
        <f>MAX(0,(INPUT!B8-1))*(INPUT!C8/12)*CONFIG!$B$9*CONFIG!$B$10</f>
        <v/>
      </c>
      <c r="I8" s="36">
        <f>C8+D8+E8+F8+G8+H8+INPUT!G8</f>
        <v/>
      </c>
      <c r="J8" s="36">
        <f>I8*B8</f>
        <v/>
      </c>
    </row>
    <row r="9">
      <c r="A9" s="33">
        <f>INPUT!A9</f>
        <v/>
      </c>
      <c r="B9" s="34">
        <f>IFERROR(INPUT!B9*INPUT!F9,0)</f>
        <v/>
      </c>
      <c r="C9" s="35">
        <f>INPUT!C9*CONFIG!$B$3</f>
        <v/>
      </c>
      <c r="D9" s="35">
        <f>INPUT!C9*CONFIG!$B$4</f>
        <v/>
      </c>
      <c r="E9" s="35">
        <f>(INPUT!C9/12)*INPUT!E9*(1-CONFIG!$B$5)</f>
        <v/>
      </c>
      <c r="F9" s="35">
        <f>CONFIG!$B$6*CONFIG!$B$7</f>
        <v/>
      </c>
      <c r="G9" s="35">
        <f>INPUT!C9*CONFIG!$B$8</f>
        <v/>
      </c>
      <c r="H9" s="35">
        <f>MAX(0,(INPUT!B9-1))*(INPUT!C9/12)*CONFIG!$B$9*CONFIG!$B$10</f>
        <v/>
      </c>
      <c r="I9" s="36">
        <f>C9+D9+E9+F9+G9+H9+INPUT!G9</f>
        <v/>
      </c>
      <c r="J9" s="36">
        <f>I9*B9</f>
        <v/>
      </c>
    </row>
    <row r="10">
      <c r="A10" s="33">
        <f>INPUT!A10</f>
        <v/>
      </c>
      <c r="B10" s="34">
        <f>IFERROR(INPUT!B10*INPUT!F10,0)</f>
        <v/>
      </c>
      <c r="C10" s="35">
        <f>INPUT!C10*CONFIG!$B$3</f>
        <v/>
      </c>
      <c r="D10" s="35">
        <f>INPUT!C10*CONFIG!$B$4</f>
        <v/>
      </c>
      <c r="E10" s="35">
        <f>(INPUT!C10/12)*INPUT!E10*(1-CONFIG!$B$5)</f>
        <v/>
      </c>
      <c r="F10" s="35">
        <f>CONFIG!$B$6*CONFIG!$B$7</f>
        <v/>
      </c>
      <c r="G10" s="35">
        <f>INPUT!C10*CONFIG!$B$8</f>
        <v/>
      </c>
      <c r="H10" s="35">
        <f>MAX(0,(INPUT!B10-1))*(INPUT!C10/12)*CONFIG!$B$9*CONFIG!$B$10</f>
        <v/>
      </c>
      <c r="I10" s="36">
        <f>C10+D10+E10+F10+G10+H10+INPUT!G10</f>
        <v/>
      </c>
      <c r="J10" s="36">
        <f>I10*B10</f>
        <v/>
      </c>
    </row>
    <row r="11">
      <c r="A11" s="33">
        <f>INPUT!A11</f>
        <v/>
      </c>
      <c r="B11" s="34">
        <f>IFERROR(INPUT!B11*INPUT!F11,0)</f>
        <v/>
      </c>
      <c r="C11" s="35">
        <f>INPUT!C11*CONFIG!$B$3</f>
        <v/>
      </c>
      <c r="D11" s="35">
        <f>INPUT!C11*CONFIG!$B$4</f>
        <v/>
      </c>
      <c r="E11" s="35">
        <f>(INPUT!C11/12)*INPUT!E11*(1-CONFIG!$B$5)</f>
        <v/>
      </c>
      <c r="F11" s="35">
        <f>CONFIG!$B$6*CONFIG!$B$7</f>
        <v/>
      </c>
      <c r="G11" s="35">
        <f>INPUT!C11*CONFIG!$B$8</f>
        <v/>
      </c>
      <c r="H11" s="35">
        <f>MAX(0,(INPUT!B11-1))*(INPUT!C11/12)*CONFIG!$B$9*CONFIG!$B$10</f>
        <v/>
      </c>
      <c r="I11" s="36">
        <f>C11+D11+E11+F11+G11+H11+INPUT!G11</f>
        <v/>
      </c>
      <c r="J11" s="36">
        <f>I11*B11</f>
        <v/>
      </c>
    </row>
    <row r="12">
      <c r="A12" s="33">
        <f>INPUT!A12</f>
        <v/>
      </c>
      <c r="B12" s="34">
        <f>IFERROR(INPUT!B12*INPUT!F12,0)</f>
        <v/>
      </c>
      <c r="C12" s="35">
        <f>INPUT!C12*CONFIG!$B$3</f>
        <v/>
      </c>
      <c r="D12" s="35">
        <f>INPUT!C12*CONFIG!$B$4</f>
        <v/>
      </c>
      <c r="E12" s="35">
        <f>(INPUT!C12/12)*INPUT!E12*(1-CONFIG!$B$5)</f>
        <v/>
      </c>
      <c r="F12" s="35">
        <f>CONFIG!$B$6*CONFIG!$B$7</f>
        <v/>
      </c>
      <c r="G12" s="35">
        <f>INPUT!C12*CONFIG!$B$8</f>
        <v/>
      </c>
      <c r="H12" s="35">
        <f>MAX(0,(INPUT!B12-1))*(INPUT!C12/12)*CONFIG!$B$9*CONFIG!$B$10</f>
        <v/>
      </c>
      <c r="I12" s="36">
        <f>C12+D12+E12+F12+G12+H12+INPUT!G12</f>
        <v/>
      </c>
      <c r="J12" s="36">
        <f>I12*B12</f>
        <v/>
      </c>
    </row>
    <row r="13">
      <c r="A13" s="33">
        <f>INPUT!A13</f>
        <v/>
      </c>
      <c r="B13" s="34">
        <f>IFERROR(INPUT!B13*INPUT!F13,0)</f>
        <v/>
      </c>
      <c r="C13" s="35">
        <f>INPUT!C13*CONFIG!$B$3</f>
        <v/>
      </c>
      <c r="D13" s="35">
        <f>INPUT!C13*CONFIG!$B$4</f>
        <v/>
      </c>
      <c r="E13" s="35">
        <f>(INPUT!C13/12)*INPUT!E13*(1-CONFIG!$B$5)</f>
        <v/>
      </c>
      <c r="F13" s="35">
        <f>CONFIG!$B$6*CONFIG!$B$7</f>
        <v/>
      </c>
      <c r="G13" s="35">
        <f>INPUT!C13*CONFIG!$B$8</f>
        <v/>
      </c>
      <c r="H13" s="35">
        <f>MAX(0,(INPUT!B13-1))*(INPUT!C13/12)*CONFIG!$B$9*CONFIG!$B$10</f>
        <v/>
      </c>
      <c r="I13" s="36">
        <f>C13+D13+E13+F13+G13+H13+INPUT!G13</f>
        <v/>
      </c>
      <c r="J13" s="36">
        <f>I13*B13</f>
        <v/>
      </c>
    </row>
    <row r="14">
      <c r="A14" s="33">
        <f>INPUT!A14</f>
        <v/>
      </c>
      <c r="B14" s="34">
        <f>IFERROR(INPUT!B14*INPUT!F14,0)</f>
        <v/>
      </c>
      <c r="C14" s="35">
        <f>INPUT!C14*CONFIG!$B$3</f>
        <v/>
      </c>
      <c r="D14" s="35">
        <f>INPUT!C14*CONFIG!$B$4</f>
        <v/>
      </c>
      <c r="E14" s="35">
        <f>(INPUT!C14/12)*INPUT!E14*(1-CONFIG!$B$5)</f>
        <v/>
      </c>
      <c r="F14" s="35">
        <f>CONFIG!$B$6*CONFIG!$B$7</f>
        <v/>
      </c>
      <c r="G14" s="35">
        <f>INPUT!C14*CONFIG!$B$8</f>
        <v/>
      </c>
      <c r="H14" s="35">
        <f>MAX(0,(INPUT!B14-1))*(INPUT!C14/12)*CONFIG!$B$9*CONFIG!$B$10</f>
        <v/>
      </c>
      <c r="I14" s="36">
        <f>C14+D14+E14+F14+G14+H14+INPUT!G14</f>
        <v/>
      </c>
      <c r="J14" s="36">
        <f>I14*B14</f>
        <v/>
      </c>
    </row>
    <row r="15">
      <c r="A15" s="33">
        <f>INPUT!A15</f>
        <v/>
      </c>
      <c r="B15" s="34">
        <f>IFERROR(INPUT!B15*INPUT!F15,0)</f>
        <v/>
      </c>
      <c r="C15" s="35">
        <f>INPUT!C15*CONFIG!$B$3</f>
        <v/>
      </c>
      <c r="D15" s="35">
        <f>INPUT!C15*CONFIG!$B$4</f>
        <v/>
      </c>
      <c r="E15" s="35">
        <f>(INPUT!C15/12)*INPUT!E15*(1-CONFIG!$B$5)</f>
        <v/>
      </c>
      <c r="F15" s="35">
        <f>CONFIG!$B$6*CONFIG!$B$7</f>
        <v/>
      </c>
      <c r="G15" s="35">
        <f>INPUT!C15*CONFIG!$B$8</f>
        <v/>
      </c>
      <c r="H15" s="35">
        <f>MAX(0,(INPUT!B15-1))*(INPUT!C15/12)*CONFIG!$B$9*CONFIG!$B$10</f>
        <v/>
      </c>
      <c r="I15" s="36">
        <f>C15+D15+E15+F15+G15+H15+INPUT!G15</f>
        <v/>
      </c>
      <c r="J15" s="36">
        <f>I15*B15</f>
        <v/>
      </c>
    </row>
    <row r="16">
      <c r="A16" s="33">
        <f>INPUT!A16</f>
        <v/>
      </c>
      <c r="B16" s="34">
        <f>IFERROR(INPUT!B16*INPUT!F16,0)</f>
        <v/>
      </c>
      <c r="C16" s="35">
        <f>INPUT!C16*CONFIG!$B$3</f>
        <v/>
      </c>
      <c r="D16" s="35">
        <f>INPUT!C16*CONFIG!$B$4</f>
        <v/>
      </c>
      <c r="E16" s="35">
        <f>(INPUT!C16/12)*INPUT!E16*(1-CONFIG!$B$5)</f>
        <v/>
      </c>
      <c r="F16" s="35">
        <f>CONFIG!$B$6*CONFIG!$B$7</f>
        <v/>
      </c>
      <c r="G16" s="35">
        <f>INPUT!C16*CONFIG!$B$8</f>
        <v/>
      </c>
      <c r="H16" s="35">
        <f>MAX(0,(INPUT!B16-1))*(INPUT!C16/12)*CONFIG!$B$9*CONFIG!$B$10</f>
        <v/>
      </c>
      <c r="I16" s="36">
        <f>C16+D16+E16+F16+G16+H16+INPUT!G16</f>
        <v/>
      </c>
      <c r="J16" s="36">
        <f>I16*B16</f>
        <v/>
      </c>
    </row>
    <row r="17">
      <c r="A17" s="33">
        <f>INPUT!A17</f>
        <v/>
      </c>
      <c r="B17" s="34">
        <f>IFERROR(INPUT!B17*INPUT!F17,0)</f>
        <v/>
      </c>
      <c r="C17" s="35">
        <f>INPUT!C17*CONFIG!$B$3</f>
        <v/>
      </c>
      <c r="D17" s="35">
        <f>INPUT!C17*CONFIG!$B$4</f>
        <v/>
      </c>
      <c r="E17" s="35">
        <f>(INPUT!C17/12)*INPUT!E17*(1-CONFIG!$B$5)</f>
        <v/>
      </c>
      <c r="F17" s="35">
        <f>CONFIG!$B$6*CONFIG!$B$7</f>
        <v/>
      </c>
      <c r="G17" s="35">
        <f>INPUT!C17*CONFIG!$B$8</f>
        <v/>
      </c>
      <c r="H17" s="35">
        <f>MAX(0,(INPUT!B17-1))*(INPUT!C17/12)*CONFIG!$B$9*CONFIG!$B$10</f>
        <v/>
      </c>
      <c r="I17" s="36">
        <f>C17+D17+E17+F17+G17+H17+INPUT!G17</f>
        <v/>
      </c>
      <c r="J17" s="36">
        <f>I17*B17</f>
        <v/>
      </c>
    </row>
    <row r="18">
      <c r="A18" s="33">
        <f>INPUT!A18</f>
        <v/>
      </c>
      <c r="B18" s="34">
        <f>IFERROR(INPUT!B18*INPUT!F18,0)</f>
        <v/>
      </c>
      <c r="C18" s="35">
        <f>INPUT!C18*CONFIG!$B$3</f>
        <v/>
      </c>
      <c r="D18" s="35">
        <f>INPUT!C18*CONFIG!$B$4</f>
        <v/>
      </c>
      <c r="E18" s="35">
        <f>(INPUT!C18/12)*INPUT!E18*(1-CONFIG!$B$5)</f>
        <v/>
      </c>
      <c r="F18" s="35">
        <f>CONFIG!$B$6*CONFIG!$B$7</f>
        <v/>
      </c>
      <c r="G18" s="35">
        <f>INPUT!C18*CONFIG!$B$8</f>
        <v/>
      </c>
      <c r="H18" s="35">
        <f>MAX(0,(INPUT!B18-1))*(INPUT!C18/12)*CONFIG!$B$9*CONFIG!$B$10</f>
        <v/>
      </c>
      <c r="I18" s="36">
        <f>C18+D18+E18+F18+G18+H18+INPUT!G18</f>
        <v/>
      </c>
      <c r="J18" s="36">
        <f>I18*B18</f>
        <v/>
      </c>
    </row>
    <row r="19">
      <c r="A19" s="33">
        <f>INPUT!A19</f>
        <v/>
      </c>
      <c r="B19" s="34">
        <f>IFERROR(INPUT!B19*INPUT!F19,0)</f>
        <v/>
      </c>
      <c r="C19" s="35">
        <f>INPUT!C19*CONFIG!$B$3</f>
        <v/>
      </c>
      <c r="D19" s="35">
        <f>INPUT!C19*CONFIG!$B$4</f>
        <v/>
      </c>
      <c r="E19" s="35">
        <f>(INPUT!C19/12)*INPUT!E19*(1-CONFIG!$B$5)</f>
        <v/>
      </c>
      <c r="F19" s="35">
        <f>CONFIG!$B$6*CONFIG!$B$7</f>
        <v/>
      </c>
      <c r="G19" s="35">
        <f>INPUT!C19*CONFIG!$B$8</f>
        <v/>
      </c>
      <c r="H19" s="35">
        <f>MAX(0,(INPUT!B19-1))*(INPUT!C19/12)*CONFIG!$B$9*CONFIG!$B$10</f>
        <v/>
      </c>
      <c r="I19" s="36">
        <f>C19+D19+E19+F19+G19+H19+INPUT!G19</f>
        <v/>
      </c>
      <c r="J19" s="36">
        <f>I19*B19</f>
        <v/>
      </c>
    </row>
    <row r="21" ht="28" customHeight="1">
      <c r="A21" s="31" t="inlineStr">
        <is>
          <t xml:space="preserve">  SUMMARY METRICS</t>
        </is>
      </c>
      <c r="B21" s="32" t="n"/>
      <c r="C21" s="32" t="n"/>
      <c r="D21" s="32" t="n"/>
      <c r="E21" s="32" t="n"/>
      <c r="F21" s="32" t="n"/>
      <c r="G21" s="32" t="n"/>
      <c r="H21" s="32" t="n"/>
      <c r="I21" s="32" t="n"/>
      <c r="J21" s="32" t="n"/>
    </row>
    <row r="23" ht="28" customHeight="1">
      <c r="A23" s="33" t="inlineStr">
        <is>
          <t>Total Departments (with data)</t>
        </is>
      </c>
      <c r="B23" s="37">
        <f>COUNTA(A5:A19)</f>
        <v/>
      </c>
    </row>
    <row r="24" ht="28" customHeight="1">
      <c r="A24" s="33" t="inlineStr">
        <is>
          <t>Total Headcount</t>
        </is>
      </c>
      <c r="B24" s="37">
        <f>SUMPRODUCT((INPUT!A5:A19&lt;&gt;"")*INPUT!B5:B19)</f>
        <v/>
      </c>
    </row>
    <row r="25" ht="28" customHeight="1">
      <c r="A25" s="33" t="inlineStr">
        <is>
          <t>Total Expected Departures</t>
        </is>
      </c>
      <c r="B25" s="38">
        <f>SUM(B5:B19)</f>
        <v/>
      </c>
    </row>
    <row r="26" ht="28" customHeight="1">
      <c r="A26" s="33" t="inlineStr">
        <is>
          <t>Weighted Avg Attrition Rate</t>
        </is>
      </c>
      <c r="B26" s="39">
        <f>IFERROR(B25/B24,0)</f>
        <v/>
      </c>
    </row>
    <row r="27" ht="28" customHeight="1">
      <c r="A27" s="33" t="inlineStr">
        <is>
          <t>Total Annual Attrition Cost</t>
        </is>
      </c>
      <c r="B27" s="36">
        <f>SUM(J5:J19)</f>
        <v/>
      </c>
    </row>
    <row r="28" ht="28" customHeight="1">
      <c r="A28" s="33" t="inlineStr">
        <is>
          <t>Average Cost Per Departure</t>
        </is>
      </c>
      <c r="B28" s="36">
        <f>IFERROR(B27/B25,0)</f>
        <v/>
      </c>
    </row>
    <row r="29" ht="28" customHeight="1">
      <c r="A29" s="33" t="inlineStr">
        <is>
          <t>Highest Cost Department</t>
        </is>
      </c>
      <c r="B29" s="40">
        <f>IFERROR(INDEX(A5:A19,MATCH(MAX(J5:J19),J5:J19,0)),"")</f>
        <v/>
      </c>
    </row>
    <row r="30" ht="28" customHeight="1">
      <c r="A30" s="33" t="inlineStr">
        <is>
          <t>Highest Cost Dept Value</t>
        </is>
      </c>
      <c r="B30" s="36">
        <f>MAX(J5:J19)</f>
        <v/>
      </c>
    </row>
    <row r="31" ht="28" customHeight="1">
      <c r="A31" s="33" t="inlineStr">
        <is>
          <t>Break-Even Retention Investment</t>
        </is>
      </c>
      <c r="B31" s="41">
        <f>IFERROR(B27/(B25-B24*CONFIG!$B$11),0)</f>
        <v/>
      </c>
    </row>
    <row r="32" ht="28" customHeight="1">
      <c r="A32" s="33" t="inlineStr">
        <is>
          <t>Cost if at Target Attrition</t>
        </is>
      </c>
      <c r="B32" s="36">
        <f>IFERROR(SUM(I5:I19)/B25*B24*CONFIG!$B$11,0)</f>
        <v/>
      </c>
    </row>
    <row r="33" ht="28" customHeight="1">
      <c r="A33" s="33" t="inlineStr">
        <is>
          <t>Potential Savings</t>
        </is>
      </c>
      <c r="B33" s="36">
        <f>B27-B32</f>
        <v/>
      </c>
    </row>
    <row r="34" ht="28" customHeight="1">
      <c r="A34" s="33" t="inlineStr">
        <is>
          <t>Attrition Health</t>
        </is>
      </c>
      <c r="B34" s="40">
        <f>IF(B26&lt;=CONFIG!$B$11,"HEALTHY",IF(B26&lt;=CONFIG!$B$11*1.5,"CAUTION","CRITICAL"))</f>
        <v/>
      </c>
    </row>
  </sheetData>
  <mergeCells count="3">
    <mergeCell ref="A1:J1"/>
    <mergeCell ref="A3:J3"/>
    <mergeCell ref="A21:J2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9"/>
  <sheetViews>
    <sheetView showGridLines="0" zoomScale="110"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4" customWidth="1" min="3" max="3"/>
    <col width="32" customWidth="1" min="4" max="4"/>
    <col width="22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2" t="inlineStr">
        <is>
          <t>ATTRITION COST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6" t="inlineStr">
        <is>
          <t xml:space="preserve">  ORGANIZATION OVERVIEW</t>
        </is>
      </c>
      <c r="B4" s="17" t="n"/>
      <c r="C4" s="17" t="n"/>
      <c r="D4" s="17" t="n"/>
      <c r="E4" s="17" t="n"/>
    </row>
    <row r="5" ht="32" customHeight="1">
      <c r="A5" s="43" t="inlineStr">
        <is>
          <t>Total Headcount</t>
        </is>
      </c>
      <c r="B5" s="44">
        <f>LOGIC!B24</f>
        <v/>
      </c>
    </row>
    <row r="6" ht="32" customHeight="1">
      <c r="A6" s="43" t="inlineStr">
        <is>
          <t>Weighted Avg Attrition Rate</t>
        </is>
      </c>
      <c r="B6" s="45">
        <f>LOGIC!B26</f>
        <v/>
      </c>
    </row>
    <row r="7" ht="32" customHeight="1">
      <c r="A7" s="43" t="inlineStr">
        <is>
          <t>Expected Annual Departures</t>
        </is>
      </c>
      <c r="B7" s="46">
        <f>LOGIC!B25</f>
        <v/>
      </c>
    </row>
    <row r="8" ht="32" customHeight="1">
      <c r="A8" s="43" t="inlineStr">
        <is>
          <t>Attrition Health</t>
        </is>
      </c>
      <c r="B8" s="47">
        <f>LOGIC!B34</f>
        <v/>
      </c>
    </row>
    <row r="10" ht="28" customHeight="1">
      <c r="A10" s="48" t="inlineStr">
        <is>
          <t xml:space="preserve">  COST IMPACT</t>
        </is>
      </c>
      <c r="B10" s="49" t="n"/>
      <c r="C10" s="49" t="n"/>
      <c r="D10" s="49" t="n"/>
      <c r="E10" s="49" t="n"/>
    </row>
    <row r="11" ht="32" customHeight="1">
      <c r="A11" s="43" t="inlineStr">
        <is>
          <t>Total Annual Attrition Cost</t>
        </is>
      </c>
      <c r="B11" s="50">
        <f>LOGIC!B27</f>
        <v/>
      </c>
    </row>
    <row r="12" ht="32" customHeight="1">
      <c r="A12" s="43" t="inlineStr">
        <is>
          <t>Average Cost Per Departure</t>
        </is>
      </c>
      <c r="B12" s="50">
        <f>LOGIC!B28</f>
        <v/>
      </c>
    </row>
    <row r="13" ht="32" customHeight="1">
      <c r="A13" s="43" t="inlineStr">
        <is>
          <t>Highest Cost Department</t>
        </is>
      </c>
      <c r="B13" s="47">
        <f>LOGIC!B29</f>
        <v/>
      </c>
    </row>
    <row r="14" ht="32" customHeight="1">
      <c r="A14" s="43" t="inlineStr">
        <is>
          <t>Highest Cost Dept Amount</t>
        </is>
      </c>
      <c r="B14" s="50">
        <f>LOGIC!B30</f>
        <v/>
      </c>
    </row>
    <row r="16" ht="28" customHeight="1">
      <c r="A16" s="14" t="inlineStr">
        <is>
          <t xml:space="preserve">  RETENTION INVESTMENT</t>
        </is>
      </c>
      <c r="B16" s="15" t="n"/>
      <c r="C16" s="15" t="n"/>
      <c r="D16" s="15" t="n"/>
      <c r="E16" s="15" t="n"/>
    </row>
    <row r="17" ht="32" customHeight="1">
      <c r="A17" s="43" t="inlineStr">
        <is>
          <t>Break-Even Investment/Person</t>
        </is>
      </c>
      <c r="B17" s="50">
        <f>LOGIC!B31</f>
        <v/>
      </c>
    </row>
    <row r="18" ht="32" customHeight="1">
      <c r="A18" s="43" t="inlineStr">
        <is>
          <t>Cost at Target Attrition</t>
        </is>
      </c>
      <c r="B18" s="50">
        <f>LOGIC!B32</f>
        <v/>
      </c>
    </row>
    <row r="19" ht="32" customHeight="1">
      <c r="A19" s="43" t="inlineStr">
        <is>
          <t>Potential Annual Savings</t>
        </is>
      </c>
      <c r="B19" s="50">
        <f>LOGIC!B33</f>
        <v/>
      </c>
    </row>
    <row r="21" ht="28" customHeight="1">
      <c r="A21" s="31" t="inlineStr">
        <is>
          <t xml:space="preserve">  DEPARTMENT BREAKDOWN</t>
        </is>
      </c>
      <c r="B21" s="32" t="n"/>
      <c r="C21" s="32" t="n"/>
      <c r="D21" s="32" t="n"/>
      <c r="E21" s="32" t="n"/>
    </row>
    <row r="22" ht="32" customHeight="1">
      <c r="A22" s="18" t="inlineStr">
        <is>
          <t>Department</t>
        </is>
      </c>
      <c r="B22" s="18" t="inlineStr">
        <is>
          <t>Departures</t>
        </is>
      </c>
      <c r="C22" s="18" t="inlineStr">
        <is>
          <t>Cost/Departure</t>
        </is>
      </c>
      <c r="D22" s="18" t="inlineStr">
        <is>
          <t>Annual Cost</t>
        </is>
      </c>
      <c r="E22" s="18" t="inlineStr">
        <is>
          <t>Attrition Rate</t>
        </is>
      </c>
    </row>
    <row r="23">
      <c r="A23" s="43">
        <f>LOGIC!A5</f>
        <v/>
      </c>
      <c r="B23" s="51">
        <f>LOGIC!B5</f>
        <v/>
      </c>
      <c r="C23" s="52">
        <f>LOGIC!I5</f>
        <v/>
      </c>
      <c r="D23" s="53">
        <f>LOGIC!J5</f>
        <v/>
      </c>
      <c r="E23" s="54">
        <f>INPUT!F5</f>
        <v/>
      </c>
    </row>
    <row r="24">
      <c r="A24" s="43">
        <f>LOGIC!A6</f>
        <v/>
      </c>
      <c r="B24" s="51">
        <f>LOGIC!B6</f>
        <v/>
      </c>
      <c r="C24" s="52">
        <f>LOGIC!I6</f>
        <v/>
      </c>
      <c r="D24" s="53">
        <f>LOGIC!J6</f>
        <v/>
      </c>
      <c r="E24" s="54">
        <f>INPUT!F6</f>
        <v/>
      </c>
    </row>
    <row r="25">
      <c r="A25" s="43">
        <f>LOGIC!A7</f>
        <v/>
      </c>
      <c r="B25" s="51">
        <f>LOGIC!B7</f>
        <v/>
      </c>
      <c r="C25" s="52">
        <f>LOGIC!I7</f>
        <v/>
      </c>
      <c r="D25" s="53">
        <f>LOGIC!J7</f>
        <v/>
      </c>
      <c r="E25" s="54">
        <f>INPUT!F7</f>
        <v/>
      </c>
    </row>
    <row r="26">
      <c r="A26" s="43">
        <f>LOGIC!A8</f>
        <v/>
      </c>
      <c r="B26" s="51">
        <f>LOGIC!B8</f>
        <v/>
      </c>
      <c r="C26" s="52">
        <f>LOGIC!I8</f>
        <v/>
      </c>
      <c r="D26" s="53">
        <f>LOGIC!J8</f>
        <v/>
      </c>
      <c r="E26" s="54">
        <f>INPUT!F8</f>
        <v/>
      </c>
    </row>
    <row r="27">
      <c r="A27" s="43">
        <f>LOGIC!A9</f>
        <v/>
      </c>
      <c r="B27" s="51">
        <f>LOGIC!B9</f>
        <v/>
      </c>
      <c r="C27" s="52">
        <f>LOGIC!I9</f>
        <v/>
      </c>
      <c r="D27" s="53">
        <f>LOGIC!J9</f>
        <v/>
      </c>
      <c r="E27" s="54">
        <f>INPUT!F9</f>
        <v/>
      </c>
    </row>
    <row r="28">
      <c r="A28" s="43">
        <f>LOGIC!A10</f>
        <v/>
      </c>
      <c r="B28" s="51">
        <f>LOGIC!B10</f>
        <v/>
      </c>
      <c r="C28" s="52">
        <f>LOGIC!I10</f>
        <v/>
      </c>
      <c r="D28" s="53">
        <f>LOGIC!J10</f>
        <v/>
      </c>
      <c r="E28" s="54">
        <f>INPUT!F10</f>
        <v/>
      </c>
    </row>
    <row r="29">
      <c r="A29" s="43">
        <f>LOGIC!A11</f>
        <v/>
      </c>
      <c r="B29" s="51">
        <f>LOGIC!B11</f>
        <v/>
      </c>
      <c r="C29" s="52">
        <f>LOGIC!I11</f>
        <v/>
      </c>
      <c r="D29" s="53">
        <f>LOGIC!J11</f>
        <v/>
      </c>
      <c r="E29" s="54">
        <f>INPUT!F11</f>
        <v/>
      </c>
    </row>
    <row r="30">
      <c r="A30" s="43">
        <f>LOGIC!A12</f>
        <v/>
      </c>
      <c r="B30" s="51">
        <f>LOGIC!B12</f>
        <v/>
      </c>
      <c r="C30" s="52">
        <f>LOGIC!I12</f>
        <v/>
      </c>
      <c r="D30" s="53">
        <f>LOGIC!J12</f>
        <v/>
      </c>
      <c r="E30" s="54">
        <f>INPUT!F12</f>
        <v/>
      </c>
    </row>
    <row r="31">
      <c r="A31" s="43">
        <f>LOGIC!A13</f>
        <v/>
      </c>
      <c r="B31" s="51">
        <f>LOGIC!B13</f>
        <v/>
      </c>
      <c r="C31" s="52">
        <f>LOGIC!I13</f>
        <v/>
      </c>
      <c r="D31" s="53">
        <f>LOGIC!J13</f>
        <v/>
      </c>
      <c r="E31" s="54">
        <f>INPUT!F13</f>
        <v/>
      </c>
    </row>
    <row r="32">
      <c r="A32" s="43">
        <f>LOGIC!A14</f>
        <v/>
      </c>
      <c r="B32" s="51">
        <f>LOGIC!B14</f>
        <v/>
      </c>
      <c r="C32" s="52">
        <f>LOGIC!I14</f>
        <v/>
      </c>
      <c r="D32" s="53">
        <f>LOGIC!J14</f>
        <v/>
      </c>
      <c r="E32" s="54">
        <f>INPUT!F14</f>
        <v/>
      </c>
    </row>
    <row r="33">
      <c r="A33" s="43">
        <f>LOGIC!A15</f>
        <v/>
      </c>
      <c r="B33" s="51">
        <f>LOGIC!B15</f>
        <v/>
      </c>
      <c r="C33" s="52">
        <f>LOGIC!I15</f>
        <v/>
      </c>
      <c r="D33" s="53">
        <f>LOGIC!J15</f>
        <v/>
      </c>
      <c r="E33" s="54">
        <f>INPUT!F15</f>
        <v/>
      </c>
    </row>
    <row r="34">
      <c r="A34" s="43">
        <f>LOGIC!A16</f>
        <v/>
      </c>
      <c r="B34" s="51">
        <f>LOGIC!B16</f>
        <v/>
      </c>
      <c r="C34" s="52">
        <f>LOGIC!I16</f>
        <v/>
      </c>
      <c r="D34" s="53">
        <f>LOGIC!J16</f>
        <v/>
      </c>
      <c r="E34" s="54">
        <f>INPUT!F16</f>
        <v/>
      </c>
    </row>
    <row r="35">
      <c r="A35" s="43">
        <f>LOGIC!A17</f>
        <v/>
      </c>
      <c r="B35" s="51">
        <f>LOGIC!B17</f>
        <v/>
      </c>
      <c r="C35" s="52">
        <f>LOGIC!I17</f>
        <v/>
      </c>
      <c r="D35" s="53">
        <f>LOGIC!J17</f>
        <v/>
      </c>
      <c r="E35" s="54">
        <f>INPUT!F17</f>
        <v/>
      </c>
    </row>
    <row r="36">
      <c r="A36" s="43">
        <f>LOGIC!A18</f>
        <v/>
      </c>
      <c r="B36" s="51">
        <f>LOGIC!B18</f>
        <v/>
      </c>
      <c r="C36" s="52">
        <f>LOGIC!I18</f>
        <v/>
      </c>
      <c r="D36" s="53">
        <f>LOGIC!J18</f>
        <v/>
      </c>
      <c r="E36" s="54">
        <f>INPUT!F18</f>
        <v/>
      </c>
    </row>
    <row r="37">
      <c r="A37" s="43">
        <f>LOGIC!A19</f>
        <v/>
      </c>
      <c r="B37" s="51">
        <f>LOGIC!B19</f>
        <v/>
      </c>
      <c r="C37" s="52">
        <f>LOGIC!I19</f>
        <v/>
      </c>
      <c r="D37" s="53">
        <f>LOGIC!J19</f>
        <v/>
      </c>
      <c r="E37" s="54">
        <f>INPUT!F19</f>
        <v/>
      </c>
    </row>
    <row r="39" ht="24" customHeight="1">
      <c r="A39" s="55" t="inlineStr">
        <is>
          <t>RangeLead.com  |  Premium B2B Lead Data  |  Free Download — rangelead.com/free-tools</t>
        </is>
      </c>
    </row>
  </sheetData>
  <mergeCells count="7">
    <mergeCell ref="A21:E21"/>
    <mergeCell ref="A39:E39"/>
    <mergeCell ref="A4:E4"/>
    <mergeCell ref="A2:E2"/>
    <mergeCell ref="A16:E16"/>
    <mergeCell ref="A10:E10"/>
    <mergeCell ref="A1:E1"/>
  </mergeCells>
  <conditionalFormatting sqref="B6">
    <cfRule type="cellIs" priority="1" operator="greaterThanOrEqual" dxfId="0">
      <formula>0.08</formula>
    </cfRule>
    <cfRule type="cellIs" priority="2" operator="between" dxfId="1">
      <formula>0.15</formula>
      <formula>0.079</formula>
    </cfRule>
    <cfRule type="cellIs" priority="3" operator="lessThan" dxfId="2">
      <formula>0.15</formula>
    </cfRule>
  </conditionalFormatting>
  <conditionalFormatting sqref="B8">
    <cfRule type="cellIs" priority="4" operator="equal" dxfId="0">
      <formula>"HEALTHY"</formula>
    </cfRule>
    <cfRule type="cellIs" priority="5" operator="equal" dxfId="1">
      <formula>"CAUTION"</formula>
    </cfRule>
    <cfRule type="cellIs" priority="6" operator="equal" dxfId="2">
      <formula>"CRITICAL"</formula>
    </cfRule>
  </conditionalFormatting>
  <conditionalFormatting sqref="B19">
    <cfRule type="cellIs" priority="7" operator="greaterThan" dxfId="0">
      <formula>0</formula>
    </cfRule>
    <cfRule type="cellIs" priority="8" operator="lessThan" dxfId="2">
      <formula>0</formula>
    </cfRule>
  </conditionalFormatting>
  <conditionalFormatting sqref="E23:E37">
    <cfRule type="cellIs" priority="9" operator="greaterThanOrEqual" dxfId="0">
      <formula>0.08</formula>
    </cfRule>
    <cfRule type="cellIs" priority="10" operator="between" dxfId="1">
      <formula>0.15</formula>
      <formula>0.079</formula>
    </cfRule>
    <cfRule type="cellIs" priority="11" operator="lessThan" dxfId="2">
      <formula>0.15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2026-02-10T15:45:40Z</dcterms:created>
  <dcterms:modified xmlns:dcterms="http://purl.org/dc/terms/" xmlns:xsi="http://www.w3.org/2001/XMLSchema-instance" xsi:type="dcterms:W3CDTF">2026-02-10T15:45:40Z</dcterms:modified>
</cp:coreProperties>
</file>