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README" sheetId="1" state="visible" r:id="rId1"/>
    <sheet xmlns:r="http://schemas.openxmlformats.org/officeDocument/2006/relationships" name="CONFIG" sheetId="2" state="visible" r:id="rId2"/>
    <sheet xmlns:r="http://schemas.openxmlformats.org/officeDocument/2006/relationships" name="INPUT" sheetId="3" state="visible" r:id="rId3"/>
    <sheet xmlns:r="http://schemas.openxmlformats.org/officeDocument/2006/relationships" name="LOGIC" sheetId="4" state="visible" r:id="rId4"/>
    <sheet xmlns:r="http://schemas.openxmlformats.org/officeDocument/2006/relationships" name="OUTPUT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5">
    <numFmt numFmtId="164" formatCode="&quot;$&quot;#,##0"/>
    <numFmt numFmtId="165" formatCode="0.0"/>
    <numFmt numFmtId="166" formatCode="&quot;$&quot;#,##0&quot;/day&quot;"/>
    <numFmt numFmtId="167" formatCode="0.0&quot; days&quot;"/>
    <numFmt numFmtId="168" formatCode="#,##0&quot; days&quot;"/>
  </numFmts>
  <fonts count="14">
    <font>
      <name val="Calibri"/>
      <family val="2"/>
      <color theme="1"/>
      <sz val="11"/>
      <scheme val="minor"/>
    </font>
    <font>
      <name val="Aptos"/>
      <b val="1"/>
      <color rgb="00FFFFFF"/>
      <sz val="18"/>
    </font>
    <font>
      <name val="Aptos"/>
      <color rgb="00FFFFFF"/>
      <sz val="10"/>
    </font>
    <font>
      <name val="Aptos"/>
      <b val="1"/>
      <color rgb="001E3A5F"/>
      <sz val="11"/>
    </font>
    <font>
      <name val="Aptos"/>
      <color rgb="00374151"/>
      <sz val="10"/>
    </font>
    <font>
      <name val="Aptos"/>
      <b val="1"/>
      <color rgb="00FFFFFF"/>
      <sz val="11"/>
    </font>
    <font>
      <name val="Aptos"/>
      <b val="1"/>
      <color rgb="00374151"/>
      <sz val="10"/>
    </font>
    <font>
      <name val="Aptos"/>
      <color rgb="00374151"/>
      <sz val="11"/>
    </font>
    <font>
      <name val="Aptos"/>
      <i val="1"/>
      <color rgb="006B7280"/>
      <sz val="9"/>
    </font>
    <font>
      <name val="Aptos"/>
      <b val="1"/>
      <color rgb="00FFFFFF"/>
      <sz val="10"/>
    </font>
    <font>
      <name val="Aptos"/>
      <b val="1"/>
      <color rgb="000F1B2D"/>
      <sz val="11"/>
    </font>
    <font>
      <name val="Aptos"/>
      <b val="1"/>
      <color rgb="00FFFFFF"/>
      <sz val="16"/>
    </font>
    <font>
      <name val="Aptos"/>
      <b val="1"/>
      <color rgb="000F1B2D"/>
      <sz val="13"/>
    </font>
    <font>
      <name val="Aptos"/>
      <b val="1"/>
      <color rgb="000F1B2D"/>
      <sz val="16"/>
    </font>
  </fonts>
  <fills count="15">
    <fill>
      <patternFill/>
    </fill>
    <fill>
      <patternFill patternType="gray125"/>
    </fill>
    <fill>
      <patternFill patternType="solid">
        <fgColor rgb="000F1B2D"/>
        <bgColor rgb="000F1B2D"/>
      </patternFill>
    </fill>
    <fill>
      <patternFill patternType="solid">
        <fgColor rgb="001E3A5F"/>
        <bgColor rgb="001E3A5F"/>
      </patternFill>
    </fill>
    <fill>
      <patternFill patternType="solid">
        <fgColor rgb="007C3AED"/>
        <bgColor rgb="007C3AED"/>
      </patternFill>
    </fill>
    <fill>
      <patternFill patternType="solid">
        <fgColor rgb="00F5F3FF"/>
        <bgColor rgb="00F5F3FF"/>
      </patternFill>
    </fill>
    <fill>
      <patternFill patternType="solid">
        <fgColor rgb="0016A34A"/>
        <bgColor rgb="0016A34A"/>
      </patternFill>
    </fill>
    <fill>
      <patternFill patternType="solid">
        <fgColor rgb="00FFFDE7"/>
        <bgColor rgb="00FFFDE7"/>
      </patternFill>
    </fill>
    <fill>
      <patternFill patternType="solid">
        <fgColor rgb="00FFF9C4"/>
        <bgColor rgb="00FFF9C4"/>
      </patternFill>
    </fill>
    <fill>
      <patternFill patternType="solid">
        <fgColor rgb="00D97706"/>
        <bgColor rgb="00D97706"/>
      </patternFill>
    </fill>
    <fill>
      <patternFill patternType="solid">
        <fgColor rgb="00F1F5F9"/>
        <bgColor rgb="00F1F5F9"/>
      </patternFill>
    </fill>
    <fill>
      <patternFill patternType="solid">
        <fgColor rgb="00FFFFFF"/>
        <bgColor rgb="00FFFFFF"/>
      </patternFill>
    </fill>
    <fill>
      <patternFill patternType="solid">
        <fgColor rgb="00F0F9FF"/>
        <bgColor rgb="00F0F9FF"/>
      </patternFill>
    </fill>
    <fill>
      <patternFill patternType="solid">
        <fgColor rgb="000891B2"/>
        <bgColor rgb="000891B2"/>
      </patternFill>
    </fill>
    <fill>
      <patternFill patternType="solid">
        <fgColor rgb="00DC2626"/>
        <bgColor rgb="00DC2626"/>
      </patternFill>
    </fill>
  </fills>
  <borders count="2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</borders>
  <cellStyleXfs count="1">
    <xf numFmtId="0" fontId="0" fillId="0" borderId="0"/>
  </cellStyleXfs>
  <cellXfs count="56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0" fillId="2" borderId="0" pivotButton="0" quotePrefix="0" xfId="0"/>
    <xf numFmtId="0" fontId="2" fillId="3" borderId="0" applyAlignment="1" pivotButton="0" quotePrefix="0" xfId="0">
      <alignment horizontal="center" vertical="center"/>
    </xf>
    <xf numFmtId="0" fontId="0" fillId="3" borderId="0" pivotButton="0" quotePrefix="0" xfId="0"/>
    <xf numFmtId="0" fontId="3" fillId="0" borderId="0" applyAlignment="1" pivotButton="0" quotePrefix="0" xfId="0">
      <alignment vertical="top"/>
    </xf>
    <xf numFmtId="0" fontId="4" fillId="0" borderId="0" applyAlignment="1" pivotButton="0" quotePrefix="0" xfId="0">
      <alignment vertical="center" wrapText="1"/>
    </xf>
    <xf numFmtId="0" fontId="5" fillId="4" borderId="1" applyAlignment="1" pivotButton="0" quotePrefix="0" xfId="0">
      <alignment horizontal="left" vertical="center"/>
    </xf>
    <xf numFmtId="0" fontId="0" fillId="4" borderId="1" pivotButton="0" quotePrefix="0" xfId="0"/>
    <xf numFmtId="0" fontId="6" fillId="5" borderId="1" applyAlignment="1" pivotButton="0" quotePrefix="0" xfId="0">
      <alignment horizontal="left" vertical="center"/>
    </xf>
    <xf numFmtId="3" fontId="7" fillId="5" borderId="1" applyAlignment="1" pivotButton="0" quotePrefix="0" xfId="0">
      <alignment horizontal="center" vertical="center"/>
    </xf>
    <xf numFmtId="0" fontId="8" fillId="0" borderId="0" applyAlignment="1" pivotButton="0" quotePrefix="0" xfId="0">
      <alignment horizontal="left" vertical="center"/>
    </xf>
    <xf numFmtId="164" fontId="7" fillId="5" borderId="1" applyAlignment="1" pivotButton="0" quotePrefix="0" xfId="0">
      <alignment horizontal="center" vertical="center"/>
    </xf>
    <xf numFmtId="9" fontId="7" fillId="5" borderId="1" applyAlignment="1" pivotButton="0" quotePrefix="0" xfId="0">
      <alignment horizontal="center" vertical="center"/>
    </xf>
    <xf numFmtId="0" fontId="5" fillId="6" borderId="1" applyAlignment="1" pivotButton="0" quotePrefix="0" xfId="0">
      <alignment horizontal="left" vertical="center"/>
    </xf>
    <xf numFmtId="0" fontId="0" fillId="6" borderId="1" pivotButton="0" quotePrefix="0" xfId="0"/>
    <xf numFmtId="0" fontId="5" fillId="3" borderId="1" applyAlignment="1" pivotButton="0" quotePrefix="0" xfId="0">
      <alignment horizontal="left" vertical="center"/>
    </xf>
    <xf numFmtId="0" fontId="0" fillId="3" borderId="1" pivotButton="0" quotePrefix="0" xfId="0"/>
    <xf numFmtId="0" fontId="9" fillId="3" borderId="1" applyAlignment="1" pivotButton="0" quotePrefix="0" xfId="0">
      <alignment horizontal="center" vertical="center" wrapText="1"/>
    </xf>
    <xf numFmtId="0" fontId="7" fillId="7" borderId="1" applyAlignment="1" pivotButton="0" quotePrefix="0" xfId="0">
      <alignment horizontal="center" vertical="center"/>
    </xf>
    <xf numFmtId="164" fontId="7" fillId="7" borderId="1" applyAlignment="1" pivotButton="0" quotePrefix="0" xfId="0">
      <alignment horizontal="center" vertical="center"/>
    </xf>
    <xf numFmtId="9" fontId="7" fillId="7" borderId="1" applyAlignment="1" pivotButton="0" quotePrefix="0" xfId="0">
      <alignment horizontal="center" vertical="center"/>
    </xf>
    <xf numFmtId="3" fontId="7" fillId="7" borderId="1" applyAlignment="1" pivotButton="0" quotePrefix="0" xfId="0">
      <alignment horizontal="center" vertical="center"/>
    </xf>
    <xf numFmtId="0" fontId="7" fillId="8" borderId="1" applyAlignment="1" pivotButton="0" quotePrefix="0" xfId="0">
      <alignment horizontal="center" vertical="center"/>
    </xf>
    <xf numFmtId="164" fontId="7" fillId="8" borderId="1" applyAlignment="1" pivotButton="0" quotePrefix="0" xfId="0">
      <alignment horizontal="center" vertical="center"/>
    </xf>
    <xf numFmtId="9" fontId="7" fillId="8" borderId="1" applyAlignment="1" pivotButton="0" quotePrefix="0" xfId="0">
      <alignment horizontal="center" vertical="center"/>
    </xf>
    <xf numFmtId="3" fontId="7" fillId="8" borderId="1" applyAlignment="1" pivotButton="0" quotePrefix="0" xfId="0">
      <alignment horizontal="center" vertical="center"/>
    </xf>
    <xf numFmtId="0" fontId="5" fillId="9" borderId="1" applyAlignment="1" pivotButton="0" quotePrefix="0" xfId="0">
      <alignment horizontal="left" vertical="center"/>
    </xf>
    <xf numFmtId="0" fontId="0" fillId="9" borderId="1" pivotButton="0" quotePrefix="0" xfId="0"/>
    <xf numFmtId="0" fontId="5" fillId="2" borderId="1" applyAlignment="1" pivotButton="0" quotePrefix="0" xfId="0">
      <alignment horizontal="left" vertical="center"/>
    </xf>
    <xf numFmtId="0" fontId="0" fillId="2" borderId="1" pivotButton="0" quotePrefix="0" xfId="0"/>
    <xf numFmtId="0" fontId="6" fillId="10" borderId="1" applyAlignment="1" pivotButton="0" quotePrefix="0" xfId="0">
      <alignment horizontal="left" vertical="center"/>
    </xf>
    <xf numFmtId="164" fontId="7" fillId="10" borderId="1" applyAlignment="1" pivotButton="0" quotePrefix="0" xfId="0">
      <alignment horizontal="center" vertical="center"/>
    </xf>
    <xf numFmtId="3" fontId="7" fillId="10" borderId="1" applyAlignment="1" pivotButton="0" quotePrefix="0" xfId="0">
      <alignment horizontal="center" vertical="center"/>
    </xf>
    <xf numFmtId="3" fontId="10" fillId="10" borderId="1" applyAlignment="1" pivotButton="0" quotePrefix="0" xfId="0">
      <alignment horizontal="center" vertical="center"/>
    </xf>
    <xf numFmtId="164" fontId="10" fillId="10" borderId="1" applyAlignment="1" pivotButton="0" quotePrefix="0" xfId="0">
      <alignment horizontal="center" vertical="center"/>
    </xf>
    <xf numFmtId="165" fontId="10" fillId="10" borderId="1" applyAlignment="1" pivotButton="0" quotePrefix="0" xfId="0">
      <alignment horizontal="center" vertical="center"/>
    </xf>
    <xf numFmtId="0" fontId="10" fillId="10" borderId="1" applyAlignment="1" pivotButton="0" quotePrefix="0" xfId="0">
      <alignment horizontal="center" vertical="center"/>
    </xf>
    <xf numFmtId="0" fontId="11" fillId="2" borderId="0" applyAlignment="1" pivotButton="0" quotePrefix="0" xfId="0">
      <alignment horizontal="center" vertical="center"/>
    </xf>
    <xf numFmtId="0" fontId="6" fillId="11" borderId="1" applyAlignment="1" pivotButton="0" quotePrefix="0" xfId="0">
      <alignment horizontal="left" vertical="center"/>
    </xf>
    <xf numFmtId="3" fontId="12" fillId="12" borderId="1" applyAlignment="1" pivotButton="0" quotePrefix="0" xfId="0">
      <alignment horizontal="center" vertical="center"/>
    </xf>
    <xf numFmtId="164" fontId="13" fillId="12" borderId="1" applyAlignment="1" pivotButton="0" quotePrefix="0" xfId="0">
      <alignment horizontal="center" vertical="center"/>
    </xf>
    <xf numFmtId="164" fontId="12" fillId="12" borderId="1" applyAlignment="1" pivotButton="0" quotePrefix="0" xfId="0">
      <alignment horizontal="center" vertical="center"/>
    </xf>
    <xf numFmtId="166" fontId="12" fillId="12" borderId="1" applyAlignment="1" pivotButton="0" quotePrefix="0" xfId="0">
      <alignment horizontal="center" vertical="center"/>
    </xf>
    <xf numFmtId="0" fontId="5" fillId="13" borderId="1" applyAlignment="1" pivotButton="0" quotePrefix="0" xfId="0">
      <alignment horizontal="left" vertical="center"/>
    </xf>
    <xf numFmtId="0" fontId="0" fillId="13" borderId="1" pivotButton="0" quotePrefix="0" xfId="0"/>
    <xf numFmtId="167" fontId="12" fillId="12" borderId="1" applyAlignment="1" pivotButton="0" quotePrefix="0" xfId="0">
      <alignment horizontal="center" vertical="center"/>
    </xf>
    <xf numFmtId="168" fontId="12" fillId="12" borderId="1" applyAlignment="1" pivotButton="0" quotePrefix="0" xfId="0">
      <alignment horizontal="center" vertical="center"/>
    </xf>
    <xf numFmtId="0" fontId="12" fillId="12" borderId="1" applyAlignment="1" pivotButton="0" quotePrefix="0" xfId="0">
      <alignment horizontal="center" vertical="center"/>
    </xf>
    <xf numFmtId="0" fontId="5" fillId="14" borderId="1" applyAlignment="1" pivotButton="0" quotePrefix="0" xfId="0">
      <alignment horizontal="left" vertical="center"/>
    </xf>
    <xf numFmtId="0" fontId="0" fillId="14" borderId="1" pivotButton="0" quotePrefix="0" xfId="0"/>
    <xf numFmtId="164" fontId="10" fillId="11" borderId="1" applyAlignment="1" pivotButton="0" quotePrefix="0" xfId="0">
      <alignment horizontal="center" vertical="center"/>
    </xf>
    <xf numFmtId="3" fontId="10" fillId="11" borderId="1" applyAlignment="1" pivotButton="0" quotePrefix="0" xfId="0">
      <alignment horizontal="center" vertical="center"/>
    </xf>
    <xf numFmtId="3" fontId="7" fillId="11" borderId="1" applyAlignment="1" pivotButton="0" quotePrefix="0" xfId="0">
      <alignment horizontal="center" vertical="center"/>
    </xf>
    <xf numFmtId="164" fontId="7" fillId="11" borderId="1" applyAlignment="1" pivotButton="0" quotePrefix="0" xfId="0">
      <alignment horizontal="center" vertical="center"/>
    </xf>
    <xf numFmtId="0" fontId="8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ont>
        <name val="Aptos"/>
        <b val="1"/>
        <color rgb="0016A34A"/>
        <sz val="10"/>
      </font>
      <fill>
        <patternFill patternType="solid">
          <fgColor rgb="00DCFCE7"/>
          <bgColor rgb="00DCFCE7"/>
        </patternFill>
      </fill>
    </dxf>
    <dxf>
      <font>
        <name val="Aptos"/>
        <b val="1"/>
        <color rgb="00D97706"/>
        <sz val="10"/>
      </font>
      <fill>
        <patternFill patternType="solid">
          <fgColor rgb="00FEF3C7"/>
          <bgColor rgb="00FEF3C7"/>
        </patternFill>
      </fill>
    </dxf>
    <dxf>
      <font>
        <name val="Aptos"/>
        <b val="1"/>
        <color rgb="00DC2626"/>
        <sz val="10"/>
      </font>
      <fill>
        <patternFill patternType="solid">
          <fgColor rgb="00FEE2E2"/>
          <bgColor rgb="00FEE2E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styles" Target="styles.xml" Id="rId6"/><Relationship Type="http://schemas.openxmlformats.org/officeDocument/2006/relationships/theme" Target="theme/theme1.xml" Id="rId7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1E3A5F"/>
    <outlinePr summaryBelow="1" summaryRight="1"/>
    <pageSetUpPr/>
  </sheetPr>
  <dimension ref="A1:B31"/>
  <sheetViews>
    <sheetView showGridLines="0" zoomScale="110" workbookViewId="0">
      <selection activeCell="A1" sqref="A1"/>
    </sheetView>
  </sheetViews>
  <sheetFormatPr baseColWidth="8" defaultRowHeight="15"/>
  <cols>
    <col width="22" customWidth="1" min="1" max="1"/>
    <col width="80" customWidth="1" min="2" max="2"/>
  </cols>
  <sheetData>
    <row r="1" ht="50" customHeight="1">
      <c r="A1" s="1" t="inlineStr">
        <is>
          <t>FREELANCE - TIME TO REVENUE CALCULATOR</t>
        </is>
      </c>
      <c r="B1" s="2" t="n"/>
    </row>
    <row r="2" ht="24" customHeight="1">
      <c r="A2" s="3" t="inlineStr">
        <is>
          <t>RangeLead.com  |  Auto-Calculated Spreadsheet</t>
        </is>
      </c>
      <c r="B2" s="4" t="n"/>
    </row>
    <row r="4">
      <c r="A4" s="5" t="inlineStr">
        <is>
          <t>PURPOSE</t>
        </is>
      </c>
    </row>
    <row r="5" ht="58" customHeight="1">
      <c r="A5" s="6" t="inlineStr">
        <is>
          <t>Track how long it takes from project start to first payment and full payment. Analyze cash flow timing across your pipeline, calculate average days to revenue, and identify bottlenecks.</t>
        </is>
      </c>
    </row>
    <row r="7">
      <c r="A7" s="5" t="inlineStr">
        <is>
          <t>REQUIRED INPUTS (INPUT sheet)</t>
        </is>
      </c>
    </row>
    <row r="8" ht="22" customHeight="1">
      <c r="A8" s="6" t="inlineStr">
        <is>
          <t xml:space="preserve">  • Project name</t>
        </is>
      </c>
    </row>
    <row r="9" ht="22" customHeight="1">
      <c r="A9" s="6" t="inlineStr">
        <is>
          <t xml:space="preserve">  • Project stages with days to complete each</t>
        </is>
      </c>
    </row>
    <row r="10" ht="22" customHeight="1">
      <c r="A10" s="6" t="inlineStr">
        <is>
          <t xml:space="preserve">  • Billing milestones (% billed at each stage)</t>
        </is>
      </c>
    </row>
    <row r="11" ht="22" customHeight="1">
      <c r="A11" s="6" t="inlineStr">
        <is>
          <t xml:space="preserve">  • Total project value</t>
        </is>
      </c>
    </row>
    <row r="12" ht="22" customHeight="1">
      <c r="A12" s="6" t="inlineStr">
        <is>
          <t xml:space="preserve">  • Payment terms (days after invoice)</t>
        </is>
      </c>
    </row>
    <row r="13" ht="22" customHeight="1">
      <c r="A13" s="6" t="inlineStr">
        <is>
          <t xml:space="preserve">  • Project start date</t>
        </is>
      </c>
    </row>
    <row r="15">
      <c r="A15" s="5" t="inlineStr">
        <is>
          <t>OUTPUTS (OUTPUT sheet)</t>
        </is>
      </c>
    </row>
    <row r="16" ht="22" customHeight="1">
      <c r="A16" s="6" t="inlineStr">
        <is>
          <t xml:space="preserve">  • Days to first payment per project</t>
        </is>
      </c>
    </row>
    <row r="17" ht="22" customHeight="1">
      <c r="A17" s="6" t="inlineStr">
        <is>
          <t xml:space="preserve">  • Cash flow timeline</t>
        </is>
      </c>
    </row>
    <row r="18" ht="22" customHeight="1">
      <c r="A18" s="6" t="inlineStr">
        <is>
          <t xml:space="preserve">  • Average days to revenue</t>
        </is>
      </c>
    </row>
    <row r="19" ht="22" customHeight="1">
      <c r="A19" s="6" t="inlineStr">
        <is>
          <t xml:space="preserve">  • Pipeline velocity</t>
        </is>
      </c>
    </row>
    <row r="20" ht="22" customHeight="1">
      <c r="A20" s="6" t="inlineStr">
        <is>
          <t xml:space="preserve">  • Revenue recognition schedule</t>
        </is>
      </c>
    </row>
    <row r="21" ht="22" customHeight="1">
      <c r="A21" s="6" t="inlineStr">
        <is>
          <t xml:space="preserve">  • Working capital requirements</t>
        </is>
      </c>
    </row>
    <row r="23">
      <c r="A23" s="5" t="inlineStr">
        <is>
          <t>DO NOT EDIT</t>
        </is>
      </c>
    </row>
    <row r="24" ht="22" customHeight="1">
      <c r="A24" s="6" t="inlineStr">
        <is>
          <t xml:space="preserve">  • LOGIC sheet — contains all calculations</t>
        </is>
      </c>
    </row>
    <row r="25" ht="22" customHeight="1">
      <c r="A25" s="6" t="inlineStr">
        <is>
          <t xml:space="preserve">  • OUTPUT sheet — displays results from LOGIC</t>
        </is>
      </c>
    </row>
    <row r="26" ht="22" customHeight="1">
      <c r="A26" s="6" t="inlineStr">
        <is>
          <t xml:space="preserve">  • CONFIG sheet — contains constants and rates</t>
        </is>
      </c>
    </row>
    <row r="28">
      <c r="A28" s="5" t="inlineStr">
        <is>
          <t>HOW TO USE</t>
        </is>
      </c>
    </row>
    <row r="29" ht="22" customHeight="1">
      <c r="A29" s="6" t="inlineStr">
        <is>
          <t xml:space="preserve">  • Go to the INPUT sheet and fill in the yellow-highlighted cells</t>
        </is>
      </c>
    </row>
    <row r="30" ht="22" customHeight="1">
      <c r="A30" s="6" t="inlineStr">
        <is>
          <t xml:space="preserve">  • Results auto-calculate instantly on the OUTPUT sheet</t>
        </is>
      </c>
    </row>
    <row r="31" ht="22" customHeight="1">
      <c r="A31" s="6" t="inlineStr">
        <is>
          <t xml:space="preserve">  • Adjust CONFIG values only if you understand the assumptions</t>
        </is>
      </c>
    </row>
  </sheetData>
  <mergeCells count="21">
    <mergeCell ref="A24:B24"/>
    <mergeCell ref="A30:B30"/>
    <mergeCell ref="A11:B11"/>
    <mergeCell ref="A1:B1"/>
    <mergeCell ref="A16:B16"/>
    <mergeCell ref="A25:B25"/>
    <mergeCell ref="A18:B18"/>
    <mergeCell ref="A12:B12"/>
    <mergeCell ref="A26:B26"/>
    <mergeCell ref="A21:B21"/>
    <mergeCell ref="A2:B2"/>
    <mergeCell ref="A5:B5"/>
    <mergeCell ref="A17:B17"/>
    <mergeCell ref="A8:B8"/>
    <mergeCell ref="A20:B20"/>
    <mergeCell ref="A29:B29"/>
    <mergeCell ref="A19:B19"/>
    <mergeCell ref="A10:B10"/>
    <mergeCell ref="A13:B13"/>
    <mergeCell ref="A9:B9"/>
    <mergeCell ref="A31:B3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7C3AED"/>
    <outlinePr summaryBelow="1" summaryRight="1"/>
    <pageSetUpPr/>
  </sheetPr>
  <dimension ref="A1:C9"/>
  <sheetViews>
    <sheetView showGridLines="0" zoomScale="110" workbookViewId="0">
      <selection activeCell="A1" sqref="A1"/>
    </sheetView>
  </sheetViews>
  <sheetFormatPr baseColWidth="8" defaultRowHeight="15"/>
  <cols>
    <col width="30" customWidth="1" min="1" max="1"/>
    <col width="16" customWidth="1" min="2" max="2"/>
    <col width="30" customWidth="1" min="3" max="3"/>
    <col width="16" customWidth="1" min="4" max="4"/>
  </cols>
  <sheetData>
    <row r="1" ht="28" customHeight="1">
      <c r="A1" s="7" t="inlineStr">
        <is>
          <t xml:space="preserve">  CONFIGURATION — Cash Flow Constants</t>
        </is>
      </c>
      <c r="B1" s="8" t="n"/>
      <c r="C1" s="8" t="n"/>
    </row>
    <row r="3" ht="26" customHeight="1">
      <c r="A3" s="9" t="inlineStr">
        <is>
          <t>Default Payment Terms (days)</t>
        </is>
      </c>
      <c r="B3" s="10" t="n">
        <v>30</v>
      </c>
      <c r="C3" s="11" t="inlineStr">
        <is>
          <t>Standard net terms</t>
        </is>
      </c>
    </row>
    <row r="4" ht="26" customHeight="1">
      <c r="A4" s="9" t="inlineStr">
        <is>
          <t>Late Payment Buffer (days)</t>
        </is>
      </c>
      <c r="B4" s="10" t="n">
        <v>7</v>
      </c>
      <c r="C4" s="11" t="inlineStr">
        <is>
          <t>Average days clients pay late</t>
        </is>
      </c>
    </row>
    <row r="5" ht="26" customHeight="1">
      <c r="A5" s="9" t="inlineStr">
        <is>
          <t>Monthly Overhead ($)</t>
        </is>
      </c>
      <c r="B5" s="12" t="n">
        <v>8000</v>
      </c>
      <c r="C5" s="11" t="inlineStr">
        <is>
          <t>Fixed monthly costs to cover</t>
        </is>
      </c>
    </row>
    <row r="6" ht="26" customHeight="1">
      <c r="A6" s="9" t="inlineStr">
        <is>
          <t>Hourly Cost Rate ($)</t>
        </is>
      </c>
      <c r="B6" s="12" t="n">
        <v>45</v>
      </c>
      <c r="C6" s="11" t="inlineStr">
        <is>
          <t>Your cost per working hour</t>
        </is>
      </c>
    </row>
    <row r="7" ht="26" customHeight="1">
      <c r="A7" s="9" t="inlineStr">
        <is>
          <t>Working Days Per Month</t>
        </is>
      </c>
      <c r="B7" s="10" t="n">
        <v>22</v>
      </c>
      <c r="C7" s="11" t="inlineStr">
        <is>
          <t>Business days per month</t>
        </is>
      </c>
    </row>
    <row r="8" ht="26" customHeight="1">
      <c r="A8" s="9" t="inlineStr">
        <is>
          <t>Cash Reserve Target (months)</t>
        </is>
      </c>
      <c r="B8" s="10" t="n">
        <v>3</v>
      </c>
      <c r="C8" s="11" t="inlineStr">
        <is>
          <t>Months of expenses to keep in reserve</t>
        </is>
      </c>
    </row>
    <row r="9" ht="26" customHeight="1">
      <c r="A9" s="9" t="inlineStr">
        <is>
          <t>Discount for Early Payment (%)</t>
        </is>
      </c>
      <c r="B9" s="13" t="n">
        <v>0.02</v>
      </c>
      <c r="C9" s="11" t="inlineStr">
        <is>
          <t>2/10 Net 30 type discount</t>
        </is>
      </c>
    </row>
  </sheetData>
  <mergeCells count="1">
    <mergeCell ref="A1:C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tabColor rgb="0016A34A"/>
    <outlinePr summaryBelow="1" summaryRight="1"/>
    <pageSetUpPr/>
  </sheetPr>
  <dimension ref="A1:H22"/>
  <sheetViews>
    <sheetView showGridLines="0" zoomScale="110" workbookViewId="0">
      <selection activeCell="A1" sqref="A1"/>
    </sheetView>
  </sheetViews>
  <sheetFormatPr baseColWidth="8" defaultRowHeight="15"/>
  <cols>
    <col width="24" customWidth="1" min="1" max="1"/>
    <col width="18" customWidth="1" min="2" max="2"/>
    <col width="16" customWidth="1" min="3" max="3"/>
    <col width="16" customWidth="1" min="4" max="4"/>
    <col width="16" customWidth="1" min="5" max="5"/>
    <col width="16" customWidth="1" min="6" max="6"/>
    <col width="16" customWidth="1" min="7" max="7"/>
    <col width="16" customWidth="1" min="8" max="8"/>
  </cols>
  <sheetData>
    <row r="1" ht="28" customHeight="1">
      <c r="A1" s="14" t="inlineStr">
        <is>
          <t xml:space="preserve">  PIPELINE DATA — Enter your data in yellow cells</t>
        </is>
      </c>
      <c r="B1" s="15" t="n"/>
      <c r="C1" s="15" t="n"/>
      <c r="D1" s="15" t="n"/>
      <c r="E1" s="15" t="n"/>
      <c r="F1" s="15" t="n"/>
      <c r="G1" s="15" t="n"/>
      <c r="H1" s="15" t="n"/>
    </row>
    <row r="3" ht="28" customHeight="1">
      <c r="A3" s="16" t="inlineStr">
        <is>
          <t xml:space="preserve">  PROJECT PIPELINE</t>
        </is>
      </c>
      <c r="B3" s="17" t="n"/>
      <c r="C3" s="17" t="n"/>
      <c r="D3" s="17" t="n"/>
      <c r="E3" s="17" t="n"/>
      <c r="F3" s="17" t="n"/>
      <c r="G3" s="17" t="n"/>
      <c r="H3" s="17" t="n"/>
    </row>
    <row r="4" ht="32" customHeight="1">
      <c r="A4" s="18" t="inlineStr">
        <is>
          <t>Project Name</t>
        </is>
      </c>
      <c r="B4" s="18" t="inlineStr">
        <is>
          <t>Total Value ($)</t>
        </is>
      </c>
      <c r="C4" s="18" t="inlineStr">
        <is>
          <t>Upfront %</t>
        </is>
      </c>
      <c r="D4" s="18" t="inlineStr">
        <is>
          <t>Midpoint %</t>
        </is>
      </c>
      <c r="E4" s="18" t="inlineStr">
        <is>
          <t>Final %</t>
        </is>
      </c>
      <c r="F4" s="18" t="inlineStr">
        <is>
          <t>Duration (days)</t>
        </is>
      </c>
      <c r="G4" s="18" t="inlineStr">
        <is>
          <t>Payment Terms (days)</t>
        </is>
      </c>
      <c r="H4" s="18" t="inlineStr">
        <is>
          <t>Hours Estimated</t>
        </is>
      </c>
    </row>
    <row r="5">
      <c r="A5" s="19" t="inlineStr">
        <is>
          <t>Website Redesign</t>
        </is>
      </c>
      <c r="B5" s="20" t="n">
        <v>15000</v>
      </c>
      <c r="C5" s="21" t="n">
        <v>0.3</v>
      </c>
      <c r="D5" s="21" t="n">
        <v>0.4</v>
      </c>
      <c r="E5" s="21" t="n">
        <v>0.3</v>
      </c>
      <c r="F5" s="22" t="n">
        <v>45</v>
      </c>
      <c r="G5" s="22" t="n">
        <v>30</v>
      </c>
      <c r="H5" s="22" t="n">
        <v>120</v>
      </c>
    </row>
    <row r="6">
      <c r="A6" s="23" t="inlineStr">
        <is>
          <t>Mobile App MVP</t>
        </is>
      </c>
      <c r="B6" s="24" t="n">
        <v>35000</v>
      </c>
      <c r="C6" s="25" t="n">
        <v>0.25</v>
      </c>
      <c r="D6" s="25" t="n">
        <v>0.5</v>
      </c>
      <c r="E6" s="25" t="n">
        <v>0.25</v>
      </c>
      <c r="F6" s="26" t="n">
        <v>90</v>
      </c>
      <c r="G6" s="26" t="n">
        <v>30</v>
      </c>
      <c r="H6" s="26" t="n">
        <v>350</v>
      </c>
    </row>
    <row r="7">
      <c r="A7" s="19" t="inlineStr">
        <is>
          <t>Brand Identity</t>
        </is>
      </c>
      <c r="B7" s="20" t="n">
        <v>8000</v>
      </c>
      <c r="C7" s="21" t="n">
        <v>0.5</v>
      </c>
      <c r="D7" s="21" t="n">
        <v>0</v>
      </c>
      <c r="E7" s="21" t="n">
        <v>0.5</v>
      </c>
      <c r="F7" s="22" t="n">
        <v>21</v>
      </c>
      <c r="G7" s="22" t="n">
        <v>15</v>
      </c>
      <c r="H7" s="22" t="n">
        <v>60</v>
      </c>
    </row>
    <row r="8">
      <c r="A8" s="23" t="inlineStr">
        <is>
          <t>E-Commerce Build</t>
        </is>
      </c>
      <c r="B8" s="24" t="n">
        <v>28000</v>
      </c>
      <c r="C8" s="25" t="n">
        <v>0.2</v>
      </c>
      <c r="D8" s="25" t="n">
        <v>0.4</v>
      </c>
      <c r="E8" s="25" t="n">
        <v>0.4</v>
      </c>
      <c r="F8" s="26" t="n">
        <v>60</v>
      </c>
      <c r="G8" s="26" t="n">
        <v>30</v>
      </c>
      <c r="H8" s="26" t="n">
        <v>240</v>
      </c>
    </row>
    <row r="9">
      <c r="A9" s="19" t="inlineStr">
        <is>
          <t>SEO Campaign</t>
        </is>
      </c>
      <c r="B9" s="20" t="n">
        <v>12000</v>
      </c>
      <c r="C9" s="21" t="n">
        <v>0</v>
      </c>
      <c r="D9" s="21" t="n">
        <v>0.5</v>
      </c>
      <c r="E9" s="21" t="n">
        <v>0.5</v>
      </c>
      <c r="F9" s="22" t="n">
        <v>90</v>
      </c>
      <c r="G9" s="22" t="n">
        <v>45</v>
      </c>
      <c r="H9" s="22" t="n">
        <v>100</v>
      </c>
    </row>
    <row r="10">
      <c r="A10" s="23" t="inlineStr">
        <is>
          <t>API Integration</t>
        </is>
      </c>
      <c r="B10" s="24" t="n">
        <v>18000</v>
      </c>
      <c r="C10" s="25" t="n">
        <v>0.33</v>
      </c>
      <c r="D10" s="25" t="n">
        <v>0.34</v>
      </c>
      <c r="E10" s="25" t="n">
        <v>0.33</v>
      </c>
      <c r="F10" s="26" t="n">
        <v>30</v>
      </c>
      <c r="G10" s="26" t="n">
        <v>30</v>
      </c>
      <c r="H10" s="26" t="n">
        <v>150</v>
      </c>
    </row>
    <row r="11">
      <c r="A11" s="19" t="inlineStr">
        <is>
          <t>Content Strategy</t>
        </is>
      </c>
      <c r="B11" s="20" t="n">
        <v>6000</v>
      </c>
      <c r="C11" s="21" t="n">
        <v>0.5</v>
      </c>
      <c r="D11" s="21" t="n">
        <v>0.5</v>
      </c>
      <c r="E11" s="21" t="n">
        <v>0</v>
      </c>
      <c r="F11" s="22" t="n">
        <v>14</v>
      </c>
      <c r="G11" s="22" t="n">
        <v>15</v>
      </c>
      <c r="H11" s="22" t="n">
        <v>40</v>
      </c>
    </row>
    <row r="12">
      <c r="A12" s="23" t="inlineStr">
        <is>
          <t>Dashboard Design</t>
        </is>
      </c>
      <c r="B12" s="24" t="n">
        <v>10000</v>
      </c>
      <c r="C12" s="25" t="n">
        <v>0.25</v>
      </c>
      <c r="D12" s="25" t="n">
        <v>0.25</v>
      </c>
      <c r="E12" s="25" t="n">
        <v>0.5</v>
      </c>
      <c r="F12" s="26" t="n">
        <v>35</v>
      </c>
      <c r="G12" s="26" t="n">
        <v>30</v>
      </c>
      <c r="H12" s="26" t="n">
        <v>80</v>
      </c>
    </row>
    <row r="13">
      <c r="A13" s="19" t="n"/>
      <c r="B13" s="20" t="n"/>
      <c r="C13" s="21" t="n"/>
      <c r="D13" s="21" t="n"/>
      <c r="E13" s="21" t="n"/>
      <c r="F13" s="22" t="n"/>
      <c r="G13" s="22" t="n"/>
      <c r="H13" s="22" t="n"/>
    </row>
    <row r="14">
      <c r="A14" s="23" t="n"/>
      <c r="B14" s="24" t="n"/>
      <c r="C14" s="25" t="n"/>
      <c r="D14" s="25" t="n"/>
      <c r="E14" s="25" t="n"/>
      <c r="F14" s="26" t="n"/>
      <c r="G14" s="26" t="n"/>
      <c r="H14" s="26" t="n"/>
    </row>
    <row r="15">
      <c r="A15" s="19" t="n"/>
      <c r="B15" s="20" t="n"/>
      <c r="C15" s="21" t="n"/>
      <c r="D15" s="21" t="n"/>
      <c r="E15" s="21" t="n"/>
      <c r="F15" s="22" t="n"/>
      <c r="G15" s="22" t="n"/>
      <c r="H15" s="22" t="n"/>
    </row>
    <row r="16">
      <c r="A16" s="23" t="n"/>
      <c r="B16" s="24" t="n"/>
      <c r="C16" s="25" t="n"/>
      <c r="D16" s="25" t="n"/>
      <c r="E16" s="25" t="n"/>
      <c r="F16" s="26" t="n"/>
      <c r="G16" s="26" t="n"/>
      <c r="H16" s="26" t="n"/>
    </row>
    <row r="17">
      <c r="A17" s="19" t="n"/>
      <c r="B17" s="20" t="n"/>
      <c r="C17" s="21" t="n"/>
      <c r="D17" s="21" t="n"/>
      <c r="E17" s="21" t="n"/>
      <c r="F17" s="22" t="n"/>
      <c r="G17" s="22" t="n"/>
      <c r="H17" s="22" t="n"/>
    </row>
    <row r="18">
      <c r="A18" s="23" t="n"/>
      <c r="B18" s="24" t="n"/>
      <c r="C18" s="25" t="n"/>
      <c r="D18" s="25" t="n"/>
      <c r="E18" s="25" t="n"/>
      <c r="F18" s="26" t="n"/>
      <c r="G18" s="26" t="n"/>
      <c r="H18" s="26" t="n"/>
    </row>
    <row r="19">
      <c r="A19" s="19" t="n"/>
      <c r="B19" s="20" t="n"/>
      <c r="C19" s="21" t="n"/>
      <c r="D19" s="21" t="n"/>
      <c r="E19" s="21" t="n"/>
      <c r="F19" s="22" t="n"/>
      <c r="G19" s="22" t="n"/>
      <c r="H19" s="22" t="n"/>
    </row>
    <row r="20">
      <c r="A20" s="23" t="n"/>
      <c r="B20" s="24" t="n"/>
      <c r="C20" s="25" t="n"/>
      <c r="D20" s="25" t="n"/>
      <c r="E20" s="25" t="n"/>
      <c r="F20" s="26" t="n"/>
      <c r="G20" s="26" t="n"/>
      <c r="H20" s="26" t="n"/>
    </row>
    <row r="21">
      <c r="A21" s="19" t="n"/>
      <c r="B21" s="20" t="n"/>
      <c r="C21" s="21" t="n"/>
      <c r="D21" s="21" t="n"/>
      <c r="E21" s="21" t="n"/>
      <c r="F21" s="22" t="n"/>
      <c r="G21" s="22" t="n"/>
      <c r="H21" s="22" t="n"/>
    </row>
    <row r="22">
      <c r="A22" s="23" t="n"/>
      <c r="B22" s="24" t="n"/>
      <c r="C22" s="25" t="n"/>
      <c r="D22" s="25" t="n"/>
      <c r="E22" s="25" t="n"/>
      <c r="F22" s="26" t="n"/>
      <c r="G22" s="26" t="n"/>
      <c r="H22" s="26" t="n"/>
    </row>
  </sheetData>
  <mergeCells count="2">
    <mergeCell ref="A3:H3"/>
    <mergeCell ref="A1:H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tabColor rgb="00D97706"/>
    <outlinePr summaryBelow="1" summaryRight="1"/>
    <pageSetUpPr/>
  </sheetPr>
  <dimension ref="A1:J42"/>
  <sheetViews>
    <sheetView showGridLines="0" zoomScale="110" workbookViewId="0">
      <selection activeCell="A1" sqref="A1"/>
    </sheetView>
  </sheetViews>
  <sheetFormatPr baseColWidth="8" defaultRowHeight="15"/>
  <cols>
    <col width="24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  <col width="16" customWidth="1" min="7" max="7"/>
    <col width="16" customWidth="1" min="8" max="8"/>
    <col width="16" customWidth="1" min="9" max="9"/>
    <col width="16" customWidth="1" min="10" max="10"/>
  </cols>
  <sheetData>
    <row r="1" ht="28" customHeight="1">
      <c r="A1" s="27" t="inlineStr">
        <is>
          <t xml:space="preserve">  CALCULATIONS — All formulas, do NOT edit</t>
        </is>
      </c>
      <c r="B1" s="28" t="n"/>
      <c r="C1" s="28" t="n"/>
      <c r="D1" s="28" t="n"/>
      <c r="E1" s="28" t="n"/>
      <c r="F1" s="28" t="n"/>
      <c r="G1" s="28" t="n"/>
      <c r="H1" s="28" t="n"/>
      <c r="I1" s="28" t="n"/>
      <c r="J1" s="28" t="n"/>
    </row>
    <row r="3" ht="28" customHeight="1">
      <c r="A3" s="29" t="inlineStr">
        <is>
          <t xml:space="preserve">  PER-PROJECT CASH FLOW TIMING</t>
        </is>
      </c>
      <c r="B3" s="30" t="n"/>
      <c r="C3" s="30" t="n"/>
      <c r="D3" s="30" t="n"/>
      <c r="E3" s="30" t="n"/>
      <c r="F3" s="30" t="n"/>
      <c r="G3" s="30" t="n"/>
      <c r="H3" s="30" t="n"/>
      <c r="I3" s="30" t="n"/>
      <c r="J3" s="30" t="n"/>
    </row>
    <row r="4" ht="32" customHeight="1">
      <c r="A4" s="18" t="inlineStr">
        <is>
          <t>Project</t>
        </is>
      </c>
      <c r="B4" s="18" t="inlineStr">
        <is>
          <t>Upfront Payment</t>
        </is>
      </c>
      <c r="C4" s="18" t="inlineStr">
        <is>
          <t>Days to Mid</t>
        </is>
      </c>
      <c r="D4" s="18" t="inlineStr">
        <is>
          <t>Midpoint Payment</t>
        </is>
      </c>
      <c r="E4" s="18" t="inlineStr">
        <is>
          <t>Days to Final</t>
        </is>
      </c>
      <c r="F4" s="18" t="inlineStr">
        <is>
          <t>Final Payment</t>
        </is>
      </c>
      <c r="G4" s="18" t="inlineStr">
        <is>
          <t>Days to First $</t>
        </is>
      </c>
      <c r="H4" s="18" t="inlineStr">
        <is>
          <t>Days to Full $</t>
        </is>
      </c>
      <c r="I4" s="18" t="inlineStr">
        <is>
          <t>Effective Rate</t>
        </is>
      </c>
      <c r="J4" s="18" t="inlineStr">
        <is>
          <t>Working Capital Needed</t>
        </is>
      </c>
    </row>
    <row r="5">
      <c r="A5" s="31">
        <f>INPUT!A5</f>
        <v/>
      </c>
      <c r="B5" s="32">
        <f>INPUT!B5*INPUT!C5</f>
        <v/>
      </c>
      <c r="C5" s="33">
        <f>IF(INPUT!D5&gt;0,ROUND(INPUT!F5/2,0),0)</f>
        <v/>
      </c>
      <c r="D5" s="32">
        <f>INPUT!B5*INPUT!D5</f>
        <v/>
      </c>
      <c r="E5" s="33">
        <f>INPUT!F5+INPUT!G5+CONFIG!$B$4</f>
        <v/>
      </c>
      <c r="F5" s="32">
        <f>INPUT!B5*INPUT!E5</f>
        <v/>
      </c>
      <c r="G5" s="34">
        <f>IF(INPUT!A5="","",IF(INPUT!C5&gt;0,INPUT!G5+CONFIG!$B$4,IF(INPUT!D5&gt;0,C5+INPUT!G5+CONFIG!$B$4,E5)))</f>
        <v/>
      </c>
      <c r="H5" s="34">
        <f>IF(INPUT!A5="","",E5)</f>
        <v/>
      </c>
      <c r="I5" s="32">
        <f>IFERROR(INPUT!B5/INPUT!H5,0)</f>
        <v/>
      </c>
      <c r="J5" s="32">
        <f>IF(INPUT!A5="","",IFERROR((G5/CONFIG!$B$7)*8*CONFIG!$B$6-B5,0))</f>
        <v/>
      </c>
    </row>
    <row r="6">
      <c r="A6" s="31">
        <f>INPUT!A6</f>
        <v/>
      </c>
      <c r="B6" s="32">
        <f>INPUT!B6*INPUT!C6</f>
        <v/>
      </c>
      <c r="C6" s="33">
        <f>IF(INPUT!D6&gt;0,ROUND(INPUT!F6/2,0),0)</f>
        <v/>
      </c>
      <c r="D6" s="32">
        <f>INPUT!B6*INPUT!D6</f>
        <v/>
      </c>
      <c r="E6" s="33">
        <f>INPUT!F6+INPUT!G6+CONFIG!$B$4</f>
        <v/>
      </c>
      <c r="F6" s="32">
        <f>INPUT!B6*INPUT!E6</f>
        <v/>
      </c>
      <c r="G6" s="34">
        <f>IF(INPUT!A6="","",IF(INPUT!C6&gt;0,INPUT!G6+CONFIG!$B$4,IF(INPUT!D6&gt;0,C6+INPUT!G6+CONFIG!$B$4,E6)))</f>
        <v/>
      </c>
      <c r="H6" s="34">
        <f>IF(INPUT!A6="","",E6)</f>
        <v/>
      </c>
      <c r="I6" s="32">
        <f>IFERROR(INPUT!B6/INPUT!H6,0)</f>
        <v/>
      </c>
      <c r="J6" s="32">
        <f>IF(INPUT!A6="","",IFERROR((G6/CONFIG!$B$7)*8*CONFIG!$B$6-B6,0))</f>
        <v/>
      </c>
    </row>
    <row r="7">
      <c r="A7" s="31">
        <f>INPUT!A7</f>
        <v/>
      </c>
      <c r="B7" s="32">
        <f>INPUT!B7*INPUT!C7</f>
        <v/>
      </c>
      <c r="C7" s="33">
        <f>IF(INPUT!D7&gt;0,ROUND(INPUT!F7/2,0),0)</f>
        <v/>
      </c>
      <c r="D7" s="32">
        <f>INPUT!B7*INPUT!D7</f>
        <v/>
      </c>
      <c r="E7" s="33">
        <f>INPUT!F7+INPUT!G7+CONFIG!$B$4</f>
        <v/>
      </c>
      <c r="F7" s="32">
        <f>INPUT!B7*INPUT!E7</f>
        <v/>
      </c>
      <c r="G7" s="34">
        <f>IF(INPUT!A7="","",IF(INPUT!C7&gt;0,INPUT!G7+CONFIG!$B$4,IF(INPUT!D7&gt;0,C7+INPUT!G7+CONFIG!$B$4,E7)))</f>
        <v/>
      </c>
      <c r="H7" s="34">
        <f>IF(INPUT!A7="","",E7)</f>
        <v/>
      </c>
      <c r="I7" s="32">
        <f>IFERROR(INPUT!B7/INPUT!H7,0)</f>
        <v/>
      </c>
      <c r="J7" s="32">
        <f>IF(INPUT!A7="","",IFERROR((G7/CONFIG!$B$7)*8*CONFIG!$B$6-B7,0))</f>
        <v/>
      </c>
    </row>
    <row r="8">
      <c r="A8" s="31">
        <f>INPUT!A8</f>
        <v/>
      </c>
      <c r="B8" s="32">
        <f>INPUT!B8*INPUT!C8</f>
        <v/>
      </c>
      <c r="C8" s="33">
        <f>IF(INPUT!D8&gt;0,ROUND(INPUT!F8/2,0),0)</f>
        <v/>
      </c>
      <c r="D8" s="32">
        <f>INPUT!B8*INPUT!D8</f>
        <v/>
      </c>
      <c r="E8" s="33">
        <f>INPUT!F8+INPUT!G8+CONFIG!$B$4</f>
        <v/>
      </c>
      <c r="F8" s="32">
        <f>INPUT!B8*INPUT!E8</f>
        <v/>
      </c>
      <c r="G8" s="34">
        <f>IF(INPUT!A8="","",IF(INPUT!C8&gt;0,INPUT!G8+CONFIG!$B$4,IF(INPUT!D8&gt;0,C8+INPUT!G8+CONFIG!$B$4,E8)))</f>
        <v/>
      </c>
      <c r="H8" s="34">
        <f>IF(INPUT!A8="","",E8)</f>
        <v/>
      </c>
      <c r="I8" s="32">
        <f>IFERROR(INPUT!B8/INPUT!H8,0)</f>
        <v/>
      </c>
      <c r="J8" s="32">
        <f>IF(INPUT!A8="","",IFERROR((G8/CONFIG!$B$7)*8*CONFIG!$B$6-B8,0))</f>
        <v/>
      </c>
    </row>
    <row r="9">
      <c r="A9" s="31">
        <f>INPUT!A9</f>
        <v/>
      </c>
      <c r="B9" s="32">
        <f>INPUT!B9*INPUT!C9</f>
        <v/>
      </c>
      <c r="C9" s="33">
        <f>IF(INPUT!D9&gt;0,ROUND(INPUT!F9/2,0),0)</f>
        <v/>
      </c>
      <c r="D9" s="32">
        <f>INPUT!B9*INPUT!D9</f>
        <v/>
      </c>
      <c r="E9" s="33">
        <f>INPUT!F9+INPUT!G9+CONFIG!$B$4</f>
        <v/>
      </c>
      <c r="F9" s="32">
        <f>INPUT!B9*INPUT!E9</f>
        <v/>
      </c>
      <c r="G9" s="34">
        <f>IF(INPUT!A9="","",IF(INPUT!C9&gt;0,INPUT!G9+CONFIG!$B$4,IF(INPUT!D9&gt;0,C9+INPUT!G9+CONFIG!$B$4,E9)))</f>
        <v/>
      </c>
      <c r="H9" s="34">
        <f>IF(INPUT!A9="","",E9)</f>
        <v/>
      </c>
      <c r="I9" s="32">
        <f>IFERROR(INPUT!B9/INPUT!H9,0)</f>
        <v/>
      </c>
      <c r="J9" s="32">
        <f>IF(INPUT!A9="","",IFERROR((G9/CONFIG!$B$7)*8*CONFIG!$B$6-B9,0))</f>
        <v/>
      </c>
    </row>
    <row r="10">
      <c r="A10" s="31">
        <f>INPUT!A10</f>
        <v/>
      </c>
      <c r="B10" s="32">
        <f>INPUT!B10*INPUT!C10</f>
        <v/>
      </c>
      <c r="C10" s="33">
        <f>IF(INPUT!D10&gt;0,ROUND(INPUT!F10/2,0),0)</f>
        <v/>
      </c>
      <c r="D10" s="32">
        <f>INPUT!B10*INPUT!D10</f>
        <v/>
      </c>
      <c r="E10" s="33">
        <f>INPUT!F10+INPUT!G10+CONFIG!$B$4</f>
        <v/>
      </c>
      <c r="F10" s="32">
        <f>INPUT!B10*INPUT!E10</f>
        <v/>
      </c>
      <c r="G10" s="34">
        <f>IF(INPUT!A10="","",IF(INPUT!C10&gt;0,INPUT!G10+CONFIG!$B$4,IF(INPUT!D10&gt;0,C10+INPUT!G10+CONFIG!$B$4,E10)))</f>
        <v/>
      </c>
      <c r="H10" s="34">
        <f>IF(INPUT!A10="","",E10)</f>
        <v/>
      </c>
      <c r="I10" s="32">
        <f>IFERROR(INPUT!B10/INPUT!H10,0)</f>
        <v/>
      </c>
      <c r="J10" s="32">
        <f>IF(INPUT!A10="","",IFERROR((G10/CONFIG!$B$7)*8*CONFIG!$B$6-B10,0))</f>
        <v/>
      </c>
    </row>
    <row r="11">
      <c r="A11" s="31">
        <f>INPUT!A11</f>
        <v/>
      </c>
      <c r="B11" s="32">
        <f>INPUT!B11*INPUT!C11</f>
        <v/>
      </c>
      <c r="C11" s="33">
        <f>IF(INPUT!D11&gt;0,ROUND(INPUT!F11/2,0),0)</f>
        <v/>
      </c>
      <c r="D11" s="32">
        <f>INPUT!B11*INPUT!D11</f>
        <v/>
      </c>
      <c r="E11" s="33">
        <f>INPUT!F11+INPUT!G11+CONFIG!$B$4</f>
        <v/>
      </c>
      <c r="F11" s="32">
        <f>INPUT!B11*INPUT!E11</f>
        <v/>
      </c>
      <c r="G11" s="34">
        <f>IF(INPUT!A11="","",IF(INPUT!C11&gt;0,INPUT!G11+CONFIG!$B$4,IF(INPUT!D11&gt;0,C11+INPUT!G11+CONFIG!$B$4,E11)))</f>
        <v/>
      </c>
      <c r="H11" s="34">
        <f>IF(INPUT!A11="","",E11)</f>
        <v/>
      </c>
      <c r="I11" s="32">
        <f>IFERROR(INPUT!B11/INPUT!H11,0)</f>
        <v/>
      </c>
      <c r="J11" s="32">
        <f>IF(INPUT!A11="","",IFERROR((G11/CONFIG!$B$7)*8*CONFIG!$B$6-B11,0))</f>
        <v/>
      </c>
    </row>
    <row r="12">
      <c r="A12" s="31">
        <f>INPUT!A12</f>
        <v/>
      </c>
      <c r="B12" s="32">
        <f>INPUT!B12*INPUT!C12</f>
        <v/>
      </c>
      <c r="C12" s="33">
        <f>IF(INPUT!D12&gt;0,ROUND(INPUT!F12/2,0),0)</f>
        <v/>
      </c>
      <c r="D12" s="32">
        <f>INPUT!B12*INPUT!D12</f>
        <v/>
      </c>
      <c r="E12" s="33">
        <f>INPUT!F12+INPUT!G12+CONFIG!$B$4</f>
        <v/>
      </c>
      <c r="F12" s="32">
        <f>INPUT!B12*INPUT!E12</f>
        <v/>
      </c>
      <c r="G12" s="34">
        <f>IF(INPUT!A12="","",IF(INPUT!C12&gt;0,INPUT!G12+CONFIG!$B$4,IF(INPUT!D12&gt;0,C12+INPUT!G12+CONFIG!$B$4,E12)))</f>
        <v/>
      </c>
      <c r="H12" s="34">
        <f>IF(INPUT!A12="","",E12)</f>
        <v/>
      </c>
      <c r="I12" s="32">
        <f>IFERROR(INPUT!B12/INPUT!H12,0)</f>
        <v/>
      </c>
      <c r="J12" s="32">
        <f>IF(INPUT!A12="","",IFERROR((G12/CONFIG!$B$7)*8*CONFIG!$B$6-B12,0))</f>
        <v/>
      </c>
    </row>
    <row r="13">
      <c r="A13" s="31">
        <f>INPUT!A13</f>
        <v/>
      </c>
      <c r="B13" s="32">
        <f>INPUT!B13*INPUT!C13</f>
        <v/>
      </c>
      <c r="C13" s="33">
        <f>IF(INPUT!D13&gt;0,ROUND(INPUT!F13/2,0),0)</f>
        <v/>
      </c>
      <c r="D13" s="32">
        <f>INPUT!B13*INPUT!D13</f>
        <v/>
      </c>
      <c r="E13" s="33">
        <f>INPUT!F13+INPUT!G13+CONFIG!$B$4</f>
        <v/>
      </c>
      <c r="F13" s="32">
        <f>INPUT!B13*INPUT!E13</f>
        <v/>
      </c>
      <c r="G13" s="34">
        <f>IF(INPUT!A13="","",IF(INPUT!C13&gt;0,INPUT!G13+CONFIG!$B$4,IF(INPUT!D13&gt;0,C13+INPUT!G13+CONFIG!$B$4,E13)))</f>
        <v/>
      </c>
      <c r="H13" s="34">
        <f>IF(INPUT!A13="","",E13)</f>
        <v/>
      </c>
      <c r="I13" s="32">
        <f>IFERROR(INPUT!B13/INPUT!H13,0)</f>
        <v/>
      </c>
      <c r="J13" s="32">
        <f>IF(INPUT!A13="","",IFERROR((G13/CONFIG!$B$7)*8*CONFIG!$B$6-B13,0))</f>
        <v/>
      </c>
    </row>
    <row r="14">
      <c r="A14" s="31">
        <f>INPUT!A14</f>
        <v/>
      </c>
      <c r="B14" s="32">
        <f>INPUT!B14*INPUT!C14</f>
        <v/>
      </c>
      <c r="C14" s="33">
        <f>IF(INPUT!D14&gt;0,ROUND(INPUT!F14/2,0),0)</f>
        <v/>
      </c>
      <c r="D14" s="32">
        <f>INPUT!B14*INPUT!D14</f>
        <v/>
      </c>
      <c r="E14" s="33">
        <f>INPUT!F14+INPUT!G14+CONFIG!$B$4</f>
        <v/>
      </c>
      <c r="F14" s="32">
        <f>INPUT!B14*INPUT!E14</f>
        <v/>
      </c>
      <c r="G14" s="34">
        <f>IF(INPUT!A14="","",IF(INPUT!C14&gt;0,INPUT!G14+CONFIG!$B$4,IF(INPUT!D14&gt;0,C14+INPUT!G14+CONFIG!$B$4,E14)))</f>
        <v/>
      </c>
      <c r="H14" s="34">
        <f>IF(INPUT!A14="","",E14)</f>
        <v/>
      </c>
      <c r="I14" s="32">
        <f>IFERROR(INPUT!B14/INPUT!H14,0)</f>
        <v/>
      </c>
      <c r="J14" s="32">
        <f>IF(INPUT!A14="","",IFERROR((G14/CONFIG!$B$7)*8*CONFIG!$B$6-B14,0))</f>
        <v/>
      </c>
    </row>
    <row r="15">
      <c r="A15" s="31">
        <f>INPUT!A15</f>
        <v/>
      </c>
      <c r="B15" s="32">
        <f>INPUT!B15*INPUT!C15</f>
        <v/>
      </c>
      <c r="C15" s="33">
        <f>IF(INPUT!D15&gt;0,ROUND(INPUT!F15/2,0),0)</f>
        <v/>
      </c>
      <c r="D15" s="32">
        <f>INPUT!B15*INPUT!D15</f>
        <v/>
      </c>
      <c r="E15" s="33">
        <f>INPUT!F15+INPUT!G15+CONFIG!$B$4</f>
        <v/>
      </c>
      <c r="F15" s="32">
        <f>INPUT!B15*INPUT!E15</f>
        <v/>
      </c>
      <c r="G15" s="34">
        <f>IF(INPUT!A15="","",IF(INPUT!C15&gt;0,INPUT!G15+CONFIG!$B$4,IF(INPUT!D15&gt;0,C15+INPUT!G15+CONFIG!$B$4,E15)))</f>
        <v/>
      </c>
      <c r="H15" s="34">
        <f>IF(INPUT!A15="","",E15)</f>
        <v/>
      </c>
      <c r="I15" s="32">
        <f>IFERROR(INPUT!B15/INPUT!H15,0)</f>
        <v/>
      </c>
      <c r="J15" s="32">
        <f>IF(INPUT!A15="","",IFERROR((G15/CONFIG!$B$7)*8*CONFIG!$B$6-B15,0))</f>
        <v/>
      </c>
    </row>
    <row r="16">
      <c r="A16" s="31">
        <f>INPUT!A16</f>
        <v/>
      </c>
      <c r="B16" s="32">
        <f>INPUT!B16*INPUT!C16</f>
        <v/>
      </c>
      <c r="C16" s="33">
        <f>IF(INPUT!D16&gt;0,ROUND(INPUT!F16/2,0),0)</f>
        <v/>
      </c>
      <c r="D16" s="32">
        <f>INPUT!B16*INPUT!D16</f>
        <v/>
      </c>
      <c r="E16" s="33">
        <f>INPUT!F16+INPUT!G16+CONFIG!$B$4</f>
        <v/>
      </c>
      <c r="F16" s="32">
        <f>INPUT!B16*INPUT!E16</f>
        <v/>
      </c>
      <c r="G16" s="34">
        <f>IF(INPUT!A16="","",IF(INPUT!C16&gt;0,INPUT!G16+CONFIG!$B$4,IF(INPUT!D16&gt;0,C16+INPUT!G16+CONFIG!$B$4,E16)))</f>
        <v/>
      </c>
      <c r="H16" s="34">
        <f>IF(INPUT!A16="","",E16)</f>
        <v/>
      </c>
      <c r="I16" s="32">
        <f>IFERROR(INPUT!B16/INPUT!H16,0)</f>
        <v/>
      </c>
      <c r="J16" s="32">
        <f>IF(INPUT!A16="","",IFERROR((G16/CONFIG!$B$7)*8*CONFIG!$B$6-B16,0))</f>
        <v/>
      </c>
    </row>
    <row r="17">
      <c r="A17" s="31">
        <f>INPUT!A17</f>
        <v/>
      </c>
      <c r="B17" s="32">
        <f>INPUT!B17*INPUT!C17</f>
        <v/>
      </c>
      <c r="C17" s="33">
        <f>IF(INPUT!D17&gt;0,ROUND(INPUT!F17/2,0),0)</f>
        <v/>
      </c>
      <c r="D17" s="32">
        <f>INPUT!B17*INPUT!D17</f>
        <v/>
      </c>
      <c r="E17" s="33">
        <f>INPUT!F17+INPUT!G17+CONFIG!$B$4</f>
        <v/>
      </c>
      <c r="F17" s="32">
        <f>INPUT!B17*INPUT!E17</f>
        <v/>
      </c>
      <c r="G17" s="34">
        <f>IF(INPUT!A17="","",IF(INPUT!C17&gt;0,INPUT!G17+CONFIG!$B$4,IF(INPUT!D17&gt;0,C17+INPUT!G17+CONFIG!$B$4,E17)))</f>
        <v/>
      </c>
      <c r="H17" s="34">
        <f>IF(INPUT!A17="","",E17)</f>
        <v/>
      </c>
      <c r="I17" s="32">
        <f>IFERROR(INPUT!B17/INPUT!H17,0)</f>
        <v/>
      </c>
      <c r="J17" s="32">
        <f>IF(INPUT!A17="","",IFERROR((G17/CONFIG!$B$7)*8*CONFIG!$B$6-B17,0))</f>
        <v/>
      </c>
    </row>
    <row r="18">
      <c r="A18" s="31">
        <f>INPUT!A18</f>
        <v/>
      </c>
      <c r="B18" s="32">
        <f>INPUT!B18*INPUT!C18</f>
        <v/>
      </c>
      <c r="C18" s="33">
        <f>IF(INPUT!D18&gt;0,ROUND(INPUT!F18/2,0),0)</f>
        <v/>
      </c>
      <c r="D18" s="32">
        <f>INPUT!B18*INPUT!D18</f>
        <v/>
      </c>
      <c r="E18" s="33">
        <f>INPUT!F18+INPUT!G18+CONFIG!$B$4</f>
        <v/>
      </c>
      <c r="F18" s="32">
        <f>INPUT!B18*INPUT!E18</f>
        <v/>
      </c>
      <c r="G18" s="34">
        <f>IF(INPUT!A18="","",IF(INPUT!C18&gt;0,INPUT!G18+CONFIG!$B$4,IF(INPUT!D18&gt;0,C18+INPUT!G18+CONFIG!$B$4,E18)))</f>
        <v/>
      </c>
      <c r="H18" s="34">
        <f>IF(INPUT!A18="","",E18)</f>
        <v/>
      </c>
      <c r="I18" s="32">
        <f>IFERROR(INPUT!B18/INPUT!H18,0)</f>
        <v/>
      </c>
      <c r="J18" s="32">
        <f>IF(INPUT!A18="","",IFERROR((G18/CONFIG!$B$7)*8*CONFIG!$B$6-B18,0))</f>
        <v/>
      </c>
    </row>
    <row r="19">
      <c r="A19" s="31">
        <f>INPUT!A19</f>
        <v/>
      </c>
      <c r="B19" s="32">
        <f>INPUT!B19*INPUT!C19</f>
        <v/>
      </c>
      <c r="C19" s="33">
        <f>IF(INPUT!D19&gt;0,ROUND(INPUT!F19/2,0),0)</f>
        <v/>
      </c>
      <c r="D19" s="32">
        <f>INPUT!B19*INPUT!D19</f>
        <v/>
      </c>
      <c r="E19" s="33">
        <f>INPUT!F19+INPUT!G19+CONFIG!$B$4</f>
        <v/>
      </c>
      <c r="F19" s="32">
        <f>INPUT!B19*INPUT!E19</f>
        <v/>
      </c>
      <c r="G19" s="34">
        <f>IF(INPUT!A19="","",IF(INPUT!C19&gt;0,INPUT!G19+CONFIG!$B$4,IF(INPUT!D19&gt;0,C19+INPUT!G19+CONFIG!$B$4,E19)))</f>
        <v/>
      </c>
      <c r="H19" s="34">
        <f>IF(INPUT!A19="","",E19)</f>
        <v/>
      </c>
      <c r="I19" s="32">
        <f>IFERROR(INPUT!B19/INPUT!H19,0)</f>
        <v/>
      </c>
      <c r="J19" s="32">
        <f>IF(INPUT!A19="","",IFERROR((G19/CONFIG!$B$7)*8*CONFIG!$B$6-B19,0))</f>
        <v/>
      </c>
    </row>
    <row r="20">
      <c r="A20" s="31">
        <f>INPUT!A20</f>
        <v/>
      </c>
      <c r="B20" s="32">
        <f>INPUT!B20*INPUT!C20</f>
        <v/>
      </c>
      <c r="C20" s="33">
        <f>IF(INPUT!D20&gt;0,ROUND(INPUT!F20/2,0),0)</f>
        <v/>
      </c>
      <c r="D20" s="32">
        <f>INPUT!B20*INPUT!D20</f>
        <v/>
      </c>
      <c r="E20" s="33">
        <f>INPUT!F20+INPUT!G20+CONFIG!$B$4</f>
        <v/>
      </c>
      <c r="F20" s="32">
        <f>INPUT!B20*INPUT!E20</f>
        <v/>
      </c>
      <c r="G20" s="34">
        <f>IF(INPUT!A20="","",IF(INPUT!C20&gt;0,INPUT!G20+CONFIG!$B$4,IF(INPUT!D20&gt;0,C20+INPUT!G20+CONFIG!$B$4,E20)))</f>
        <v/>
      </c>
      <c r="H20" s="34">
        <f>IF(INPUT!A20="","",E20)</f>
        <v/>
      </c>
      <c r="I20" s="32">
        <f>IFERROR(INPUT!B20/INPUT!H20,0)</f>
        <v/>
      </c>
      <c r="J20" s="32">
        <f>IF(INPUT!A20="","",IFERROR((G20/CONFIG!$B$7)*8*CONFIG!$B$6-B20,0))</f>
        <v/>
      </c>
    </row>
    <row r="21">
      <c r="A21" s="31">
        <f>INPUT!A21</f>
        <v/>
      </c>
      <c r="B21" s="32">
        <f>INPUT!B21*INPUT!C21</f>
        <v/>
      </c>
      <c r="C21" s="33">
        <f>IF(INPUT!D21&gt;0,ROUND(INPUT!F21/2,0),0)</f>
        <v/>
      </c>
      <c r="D21" s="32">
        <f>INPUT!B21*INPUT!D21</f>
        <v/>
      </c>
      <c r="E21" s="33">
        <f>INPUT!F21+INPUT!G21+CONFIG!$B$4</f>
        <v/>
      </c>
      <c r="F21" s="32">
        <f>INPUT!B21*INPUT!E21</f>
        <v/>
      </c>
      <c r="G21" s="34">
        <f>IF(INPUT!A21="","",IF(INPUT!C21&gt;0,INPUT!G21+CONFIG!$B$4,IF(INPUT!D21&gt;0,C21+INPUT!G21+CONFIG!$B$4,E21)))</f>
        <v/>
      </c>
      <c r="H21" s="34">
        <f>IF(INPUT!A21="","",E21)</f>
        <v/>
      </c>
      <c r="I21" s="32">
        <f>IFERROR(INPUT!B21/INPUT!H21,0)</f>
        <v/>
      </c>
      <c r="J21" s="32">
        <f>IF(INPUT!A21="","",IFERROR((G21/CONFIG!$B$7)*8*CONFIG!$B$6-B21,0))</f>
        <v/>
      </c>
    </row>
    <row r="22">
      <c r="A22" s="31">
        <f>INPUT!A22</f>
        <v/>
      </c>
      <c r="B22" s="32">
        <f>INPUT!B22*INPUT!C22</f>
        <v/>
      </c>
      <c r="C22" s="33">
        <f>IF(INPUT!D22&gt;0,ROUND(INPUT!F22/2,0),0)</f>
        <v/>
      </c>
      <c r="D22" s="32">
        <f>INPUT!B22*INPUT!D22</f>
        <v/>
      </c>
      <c r="E22" s="33">
        <f>INPUT!F22+INPUT!G22+CONFIG!$B$4</f>
        <v/>
      </c>
      <c r="F22" s="32">
        <f>INPUT!B22*INPUT!E22</f>
        <v/>
      </c>
      <c r="G22" s="34">
        <f>IF(INPUT!A22="","",IF(INPUT!C22&gt;0,INPUT!G22+CONFIG!$B$4,IF(INPUT!D22&gt;0,C22+INPUT!G22+CONFIG!$B$4,E22)))</f>
        <v/>
      </c>
      <c r="H22" s="34">
        <f>IF(INPUT!A22="","",E22)</f>
        <v/>
      </c>
      <c r="I22" s="32">
        <f>IFERROR(INPUT!B22/INPUT!H22,0)</f>
        <v/>
      </c>
      <c r="J22" s="32">
        <f>IF(INPUT!A22="","",IFERROR((G22/CONFIG!$B$7)*8*CONFIG!$B$6-B22,0))</f>
        <v/>
      </c>
    </row>
    <row r="24" ht="28" customHeight="1">
      <c r="A24" s="29" t="inlineStr">
        <is>
          <t xml:space="preserve">  PIPELINE SUMMARY</t>
        </is>
      </c>
      <c r="B24" s="30" t="n"/>
      <c r="C24" s="30" t="n"/>
      <c r="D24" s="30" t="n"/>
      <c r="E24" s="30" t="n"/>
      <c r="F24" s="30" t="n"/>
      <c r="G24" s="30" t="n"/>
      <c r="H24" s="30" t="n"/>
      <c r="I24" s="30" t="n"/>
      <c r="J24" s="30" t="n"/>
    </row>
    <row r="26" ht="28" customHeight="1">
      <c r="A26" s="31" t="inlineStr">
        <is>
          <t>Total Projects</t>
        </is>
      </c>
      <c r="B26" s="34">
        <f>COUNTA(A5:A22)</f>
        <v/>
      </c>
    </row>
    <row r="27" ht="28" customHeight="1">
      <c r="A27" s="31" t="inlineStr">
        <is>
          <t>Total Pipeline Value</t>
        </is>
      </c>
      <c r="B27" s="35">
        <f>SUMPRODUCT((INPUT!A5:A22&lt;&gt;"")*INPUT!B5:B22)</f>
        <v/>
      </c>
    </row>
    <row r="28" ht="28" customHeight="1">
      <c r="A28" s="31" t="inlineStr">
        <is>
          <t>Total Hours in Pipeline</t>
        </is>
      </c>
      <c r="B28" s="34">
        <f>SUMPRODUCT((INPUT!A5:A22&lt;&gt;"")*INPUT!H5:H22)</f>
        <v/>
      </c>
    </row>
    <row r="29" ht="28" customHeight="1">
      <c r="A29" s="31" t="inlineStr">
        <is>
          <t>Avg Days to First Payment</t>
        </is>
      </c>
      <c r="B29" s="36">
        <f>IFERROR(AVERAGE(G5:G22),0)</f>
        <v/>
      </c>
    </row>
    <row r="30" ht="28" customHeight="1">
      <c r="A30" s="31" t="inlineStr">
        <is>
          <t>Avg Days to Full Payment</t>
        </is>
      </c>
      <c r="B30" s="36">
        <f>IFERROR(AVERAGE(H5:H22),0)</f>
        <v/>
      </c>
    </row>
    <row r="31" ht="28" customHeight="1">
      <c r="A31" s="31" t="inlineStr">
        <is>
          <t>Min Days to First Payment</t>
        </is>
      </c>
      <c r="B31" s="34">
        <f>MIN(G5:G22)</f>
        <v/>
      </c>
    </row>
    <row r="32" ht="28" customHeight="1">
      <c r="A32" s="31" t="inlineStr">
        <is>
          <t>Max Days to First Payment</t>
        </is>
      </c>
      <c r="B32" s="34">
        <f>MAX(G5:G22)</f>
        <v/>
      </c>
    </row>
    <row r="33" ht="28" customHeight="1">
      <c r="A33" s="31" t="inlineStr">
        <is>
          <t>Pipeline Velocity ($/day)</t>
        </is>
      </c>
      <c r="B33" s="35">
        <f>IFERROR(B27/AVERAGE(H5:H22),0)</f>
        <v/>
      </c>
    </row>
    <row r="34" ht="28" customHeight="1">
      <c r="A34" s="31" t="inlineStr">
        <is>
          <t>Avg Revenue Per Project</t>
        </is>
      </c>
      <c r="B34" s="35">
        <f>IFERROR(B27/B26,0)</f>
        <v/>
      </c>
    </row>
    <row r="35" ht="28" customHeight="1">
      <c r="A35" s="31" t="inlineStr">
        <is>
          <t>Weighted Avg Effective Rate</t>
        </is>
      </c>
      <c r="B35" s="35">
        <f>IFERROR(B27/B28,0)</f>
        <v/>
      </c>
    </row>
    <row r="36" ht="28" customHeight="1">
      <c r="A36" s="31" t="inlineStr">
        <is>
          <t>Total Upfront Payments</t>
        </is>
      </c>
      <c r="B36" s="35">
        <f>SUM(B5:B22)</f>
        <v/>
      </c>
    </row>
    <row r="37" ht="28" customHeight="1">
      <c r="A37" s="31" t="inlineStr">
        <is>
          <t>Total Midpoint Payments</t>
        </is>
      </c>
      <c r="B37" s="35">
        <f>SUM(D5:D22)</f>
        <v/>
      </c>
    </row>
    <row r="38" ht="28" customHeight="1">
      <c r="A38" s="31" t="inlineStr">
        <is>
          <t>Total Final Payments</t>
        </is>
      </c>
      <c r="B38" s="35">
        <f>SUM(F5:F22)</f>
        <v/>
      </c>
    </row>
    <row r="39" ht="28" customHeight="1">
      <c r="A39" s="31" t="inlineStr">
        <is>
          <t>Max Working Capital Needed</t>
        </is>
      </c>
      <c r="B39" s="35">
        <f>MAX(J5:J22)</f>
        <v/>
      </c>
    </row>
    <row r="40" ht="28" customHeight="1">
      <c r="A40" s="31" t="inlineStr">
        <is>
          <t>Total Working Capital Needed</t>
        </is>
      </c>
      <c r="B40" s="35">
        <f>SUM(J5:J22)</f>
        <v/>
      </c>
    </row>
    <row r="41" ht="28" customHeight="1">
      <c r="A41" s="31" t="inlineStr">
        <is>
          <t>Cash Reserve Target</t>
        </is>
      </c>
      <c r="B41" s="35">
        <f>CONFIG!$B$5*CONFIG!$B$8</f>
        <v/>
      </c>
    </row>
    <row r="42" ht="28" customHeight="1">
      <c r="A42" s="31" t="inlineStr">
        <is>
          <t>Pipeline Health</t>
        </is>
      </c>
      <c r="B42" s="37">
        <f>IF(B29&lt;30,"FAST",IF(B29&lt;60,"NORMAL","SLOW"))</f>
        <v/>
      </c>
    </row>
  </sheetData>
  <mergeCells count="3">
    <mergeCell ref="A1:J1"/>
    <mergeCell ref="A24:J24"/>
    <mergeCell ref="A3:J3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tabColor rgb="000891B2"/>
    <outlinePr summaryBelow="1" summaryRight="1"/>
    <pageSetUpPr/>
  </sheetPr>
  <dimension ref="A1:E49"/>
  <sheetViews>
    <sheetView showGridLines="0" zoomScale="110" workbookViewId="0">
      <selection activeCell="A1" sqref="A1"/>
    </sheetView>
  </sheetViews>
  <sheetFormatPr baseColWidth="8" defaultRowHeight="15"/>
  <cols>
    <col width="30" customWidth="1" min="1" max="1"/>
    <col width="20" customWidth="1" min="2" max="2"/>
    <col width="4" customWidth="1" min="3" max="3"/>
    <col width="30" customWidth="1" min="4" max="4"/>
    <col width="20" customWidth="1" min="5" max="5"/>
    <col width="16" customWidth="1" min="6" max="6"/>
    <col width="16" customWidth="1" min="7" max="7"/>
    <col width="16" customWidth="1" min="8" max="8"/>
  </cols>
  <sheetData>
    <row r="1" ht="44" customHeight="1">
      <c r="A1" s="38" t="inlineStr">
        <is>
          <t>TIME TO REVENUE — RESULTS</t>
        </is>
      </c>
      <c r="B1" s="2" t="n"/>
      <c r="C1" s="2" t="n"/>
      <c r="D1" s="2" t="n"/>
      <c r="E1" s="2" t="n"/>
    </row>
    <row r="2" ht="24" customHeight="1">
      <c r="A2" s="3" t="inlineStr">
        <is>
          <t>Auto-calculated from your inputs</t>
        </is>
      </c>
      <c r="B2" s="4" t="n"/>
      <c r="C2" s="4" t="n"/>
      <c r="D2" s="4" t="n"/>
      <c r="E2" s="4" t="n"/>
    </row>
    <row r="4" ht="28" customHeight="1">
      <c r="A4" s="16" t="inlineStr">
        <is>
          <t xml:space="preserve">  PIPELINE OVERVIEW</t>
        </is>
      </c>
      <c r="B4" s="17" t="n"/>
      <c r="C4" s="17" t="n"/>
      <c r="D4" s="17" t="n"/>
      <c r="E4" s="17" t="n"/>
    </row>
    <row r="5" ht="32" customHeight="1">
      <c r="A5" s="39" t="inlineStr">
        <is>
          <t>Total Projects</t>
        </is>
      </c>
      <c r="B5" s="40">
        <f>LOGIC!B26</f>
        <v/>
      </c>
    </row>
    <row r="6" ht="32" customHeight="1">
      <c r="A6" s="39" t="inlineStr">
        <is>
          <t>Total Pipeline Value</t>
        </is>
      </c>
      <c r="B6" s="41">
        <f>LOGIC!B27</f>
        <v/>
      </c>
    </row>
    <row r="7" ht="32" customHeight="1">
      <c r="A7" s="39" t="inlineStr">
        <is>
          <t>Total Hours</t>
        </is>
      </c>
      <c r="B7" s="40">
        <f>LOGIC!B28</f>
        <v/>
      </c>
    </row>
    <row r="8" ht="32" customHeight="1">
      <c r="A8" s="39" t="inlineStr">
        <is>
          <t>Weighted Avg Rate</t>
        </is>
      </c>
      <c r="B8" s="42">
        <f>LOGIC!B35</f>
        <v/>
      </c>
    </row>
    <row r="9" ht="32" customHeight="1">
      <c r="A9" s="39" t="inlineStr">
        <is>
          <t>Pipeline Velocity</t>
        </is>
      </c>
      <c r="B9" s="43">
        <f>LOGIC!B33</f>
        <v/>
      </c>
    </row>
    <row r="11" ht="28" customHeight="1">
      <c r="A11" s="44" t="inlineStr">
        <is>
          <t xml:space="preserve">  PAYMENT TIMING</t>
        </is>
      </c>
      <c r="B11" s="45" t="n"/>
      <c r="C11" s="45" t="n"/>
      <c r="D11" s="45" t="n"/>
      <c r="E11" s="45" t="n"/>
    </row>
    <row r="12" ht="32" customHeight="1">
      <c r="A12" s="39" t="inlineStr">
        <is>
          <t>Avg Days to First Payment</t>
        </is>
      </c>
      <c r="B12" s="46">
        <f>LOGIC!B29</f>
        <v/>
      </c>
    </row>
    <row r="13" ht="32" customHeight="1">
      <c r="A13" s="39" t="inlineStr">
        <is>
          <t>Avg Days to Full Payment</t>
        </is>
      </c>
      <c r="B13" s="46">
        <f>LOGIC!B30</f>
        <v/>
      </c>
    </row>
    <row r="14" ht="32" customHeight="1">
      <c r="A14" s="39" t="inlineStr">
        <is>
          <t>Fastest First Payment</t>
        </is>
      </c>
      <c r="B14" s="47">
        <f>LOGIC!B31</f>
        <v/>
      </c>
    </row>
    <row r="15" ht="32" customHeight="1">
      <c r="A15" s="39" t="inlineStr">
        <is>
          <t>Slowest First Payment</t>
        </is>
      </c>
      <c r="B15" s="47">
        <f>LOGIC!B32</f>
        <v/>
      </c>
    </row>
    <row r="16" ht="32" customHeight="1">
      <c r="A16" s="39" t="inlineStr">
        <is>
          <t>Pipeline Speed</t>
        </is>
      </c>
      <c r="B16" s="48">
        <f>LOGIC!B42</f>
        <v/>
      </c>
    </row>
    <row r="18" ht="28" customHeight="1">
      <c r="A18" s="14" t="inlineStr">
        <is>
          <t xml:space="preserve">  REVENUE SCHEDULE</t>
        </is>
      </c>
      <c r="B18" s="15" t="n"/>
      <c r="C18" s="15" t="n"/>
      <c r="D18" s="15" t="n"/>
      <c r="E18" s="15" t="n"/>
    </row>
    <row r="19" ht="32" customHeight="1">
      <c r="A19" s="39" t="inlineStr">
        <is>
          <t>Total Upfront Payments</t>
        </is>
      </c>
      <c r="B19" s="42">
        <f>LOGIC!B36</f>
        <v/>
      </c>
    </row>
    <row r="20" ht="32" customHeight="1">
      <c r="A20" s="39" t="inlineStr">
        <is>
          <t>Total Midpoint Payments</t>
        </is>
      </c>
      <c r="B20" s="42">
        <f>LOGIC!B37</f>
        <v/>
      </c>
    </row>
    <row r="21" ht="32" customHeight="1">
      <c r="A21" s="39" t="inlineStr">
        <is>
          <t>Total Final Payments</t>
        </is>
      </c>
      <c r="B21" s="42">
        <f>LOGIC!B38</f>
        <v/>
      </c>
    </row>
    <row r="23" ht="28" customHeight="1">
      <c r="A23" s="49" t="inlineStr">
        <is>
          <t xml:space="preserve">  WORKING CAPITAL</t>
        </is>
      </c>
      <c r="B23" s="50" t="n"/>
      <c r="C23" s="50" t="n"/>
      <c r="D23" s="50" t="n"/>
      <c r="E23" s="50" t="n"/>
    </row>
    <row r="24" ht="32" customHeight="1">
      <c r="A24" s="39" t="inlineStr">
        <is>
          <t>Max Working Capital Needed</t>
        </is>
      </c>
      <c r="B24" s="42">
        <f>LOGIC!B39</f>
        <v/>
      </c>
    </row>
    <row r="25" ht="32" customHeight="1">
      <c r="A25" s="39" t="inlineStr">
        <is>
          <t>Total Working Capital Needed</t>
        </is>
      </c>
      <c r="B25" s="42">
        <f>LOGIC!B40</f>
        <v/>
      </c>
    </row>
    <row r="26" ht="32" customHeight="1">
      <c r="A26" s="39" t="inlineStr">
        <is>
          <t>Cash Reserve Target</t>
        </is>
      </c>
      <c r="B26" s="42">
        <f>LOGIC!B41</f>
        <v/>
      </c>
    </row>
    <row r="28" ht="28" customHeight="1">
      <c r="A28" s="29" t="inlineStr">
        <is>
          <t xml:space="preserve">  PROJECT TIMING DETAIL</t>
        </is>
      </c>
      <c r="B28" s="30" t="n"/>
      <c r="C28" s="30" t="n"/>
      <c r="D28" s="30" t="n"/>
      <c r="E28" s="30" t="n"/>
    </row>
    <row r="29" ht="32" customHeight="1">
      <c r="A29" s="18" t="inlineStr">
        <is>
          <t>Project</t>
        </is>
      </c>
      <c r="B29" s="18" t="inlineStr">
        <is>
          <t>Value</t>
        </is>
      </c>
      <c r="C29" s="18" t="inlineStr">
        <is>
          <t>Days to 1st $</t>
        </is>
      </c>
      <c r="D29" s="18" t="inlineStr">
        <is>
          <t>Days to Full $</t>
        </is>
      </c>
      <c r="E29" s="18" t="inlineStr">
        <is>
          <t>Eff. Rate</t>
        </is>
      </c>
    </row>
    <row r="30">
      <c r="A30" s="39">
        <f>LOGIC!A5</f>
        <v/>
      </c>
      <c r="B30" s="51">
        <f>INPUT!B5</f>
        <v/>
      </c>
      <c r="C30" s="52">
        <f>LOGIC!G5</f>
        <v/>
      </c>
      <c r="D30" s="53">
        <f>LOGIC!H5</f>
        <v/>
      </c>
      <c r="E30" s="54">
        <f>LOGIC!I5</f>
        <v/>
      </c>
    </row>
    <row r="31">
      <c r="A31" s="39">
        <f>LOGIC!A6</f>
        <v/>
      </c>
      <c r="B31" s="51">
        <f>INPUT!B6</f>
        <v/>
      </c>
      <c r="C31" s="52">
        <f>LOGIC!G6</f>
        <v/>
      </c>
      <c r="D31" s="53">
        <f>LOGIC!H6</f>
        <v/>
      </c>
      <c r="E31" s="54">
        <f>LOGIC!I6</f>
        <v/>
      </c>
    </row>
    <row r="32">
      <c r="A32" s="39">
        <f>LOGIC!A7</f>
        <v/>
      </c>
      <c r="B32" s="51">
        <f>INPUT!B7</f>
        <v/>
      </c>
      <c r="C32" s="52">
        <f>LOGIC!G7</f>
        <v/>
      </c>
      <c r="D32" s="53">
        <f>LOGIC!H7</f>
        <v/>
      </c>
      <c r="E32" s="54">
        <f>LOGIC!I7</f>
        <v/>
      </c>
    </row>
    <row r="33">
      <c r="A33" s="39">
        <f>LOGIC!A8</f>
        <v/>
      </c>
      <c r="B33" s="51">
        <f>INPUT!B8</f>
        <v/>
      </c>
      <c r="C33" s="52">
        <f>LOGIC!G8</f>
        <v/>
      </c>
      <c r="D33" s="53">
        <f>LOGIC!H8</f>
        <v/>
      </c>
      <c r="E33" s="54">
        <f>LOGIC!I8</f>
        <v/>
      </c>
    </row>
    <row r="34">
      <c r="A34" s="39">
        <f>LOGIC!A9</f>
        <v/>
      </c>
      <c r="B34" s="51">
        <f>INPUT!B9</f>
        <v/>
      </c>
      <c r="C34" s="52">
        <f>LOGIC!G9</f>
        <v/>
      </c>
      <c r="D34" s="53">
        <f>LOGIC!H9</f>
        <v/>
      </c>
      <c r="E34" s="54">
        <f>LOGIC!I9</f>
        <v/>
      </c>
    </row>
    <row r="35">
      <c r="A35" s="39">
        <f>LOGIC!A10</f>
        <v/>
      </c>
      <c r="B35" s="51">
        <f>INPUT!B10</f>
        <v/>
      </c>
      <c r="C35" s="52">
        <f>LOGIC!G10</f>
        <v/>
      </c>
      <c r="D35" s="53">
        <f>LOGIC!H10</f>
        <v/>
      </c>
      <c r="E35" s="54">
        <f>LOGIC!I10</f>
        <v/>
      </c>
    </row>
    <row r="36">
      <c r="A36" s="39">
        <f>LOGIC!A11</f>
        <v/>
      </c>
      <c r="B36" s="51">
        <f>INPUT!B11</f>
        <v/>
      </c>
      <c r="C36" s="52">
        <f>LOGIC!G11</f>
        <v/>
      </c>
      <c r="D36" s="53">
        <f>LOGIC!H11</f>
        <v/>
      </c>
      <c r="E36" s="54">
        <f>LOGIC!I11</f>
        <v/>
      </c>
    </row>
    <row r="37">
      <c r="A37" s="39">
        <f>LOGIC!A12</f>
        <v/>
      </c>
      <c r="B37" s="51">
        <f>INPUT!B12</f>
        <v/>
      </c>
      <c r="C37" s="52">
        <f>LOGIC!G12</f>
        <v/>
      </c>
      <c r="D37" s="53">
        <f>LOGIC!H12</f>
        <v/>
      </c>
      <c r="E37" s="54">
        <f>LOGIC!I12</f>
        <v/>
      </c>
    </row>
    <row r="38">
      <c r="A38" s="39">
        <f>LOGIC!A13</f>
        <v/>
      </c>
      <c r="B38" s="51">
        <f>INPUT!B13</f>
        <v/>
      </c>
      <c r="C38" s="52">
        <f>LOGIC!G13</f>
        <v/>
      </c>
      <c r="D38" s="53">
        <f>LOGIC!H13</f>
        <v/>
      </c>
      <c r="E38" s="54">
        <f>LOGIC!I13</f>
        <v/>
      </c>
    </row>
    <row r="39">
      <c r="A39" s="39">
        <f>LOGIC!A14</f>
        <v/>
      </c>
      <c r="B39" s="51">
        <f>INPUT!B14</f>
        <v/>
      </c>
      <c r="C39" s="52">
        <f>LOGIC!G14</f>
        <v/>
      </c>
      <c r="D39" s="53">
        <f>LOGIC!H14</f>
        <v/>
      </c>
      <c r="E39" s="54">
        <f>LOGIC!I14</f>
        <v/>
      </c>
    </row>
    <row r="40">
      <c r="A40" s="39">
        <f>LOGIC!A15</f>
        <v/>
      </c>
      <c r="B40" s="51">
        <f>INPUT!B15</f>
        <v/>
      </c>
      <c r="C40" s="52">
        <f>LOGIC!G15</f>
        <v/>
      </c>
      <c r="D40" s="53">
        <f>LOGIC!H15</f>
        <v/>
      </c>
      <c r="E40" s="54">
        <f>LOGIC!I15</f>
        <v/>
      </c>
    </row>
    <row r="41">
      <c r="A41" s="39">
        <f>LOGIC!A16</f>
        <v/>
      </c>
      <c r="B41" s="51">
        <f>INPUT!B16</f>
        <v/>
      </c>
      <c r="C41" s="52">
        <f>LOGIC!G16</f>
        <v/>
      </c>
      <c r="D41" s="53">
        <f>LOGIC!H16</f>
        <v/>
      </c>
      <c r="E41" s="54">
        <f>LOGIC!I16</f>
        <v/>
      </c>
    </row>
    <row r="42">
      <c r="A42" s="39">
        <f>LOGIC!A17</f>
        <v/>
      </c>
      <c r="B42" s="51">
        <f>INPUT!B17</f>
        <v/>
      </c>
      <c r="C42" s="52">
        <f>LOGIC!G17</f>
        <v/>
      </c>
      <c r="D42" s="53">
        <f>LOGIC!H17</f>
        <v/>
      </c>
      <c r="E42" s="54">
        <f>LOGIC!I17</f>
        <v/>
      </c>
    </row>
    <row r="43">
      <c r="A43" s="39">
        <f>LOGIC!A18</f>
        <v/>
      </c>
      <c r="B43" s="51">
        <f>INPUT!B18</f>
        <v/>
      </c>
      <c r="C43" s="52">
        <f>LOGIC!G18</f>
        <v/>
      </c>
      <c r="D43" s="53">
        <f>LOGIC!H18</f>
        <v/>
      </c>
      <c r="E43" s="54">
        <f>LOGIC!I18</f>
        <v/>
      </c>
    </row>
    <row r="44">
      <c r="A44" s="39">
        <f>LOGIC!A19</f>
        <v/>
      </c>
      <c r="B44" s="51">
        <f>INPUT!B19</f>
        <v/>
      </c>
      <c r="C44" s="52">
        <f>LOGIC!G19</f>
        <v/>
      </c>
      <c r="D44" s="53">
        <f>LOGIC!H19</f>
        <v/>
      </c>
      <c r="E44" s="54">
        <f>LOGIC!I19</f>
        <v/>
      </c>
    </row>
    <row r="45">
      <c r="A45" s="39">
        <f>LOGIC!A20</f>
        <v/>
      </c>
      <c r="B45" s="51">
        <f>INPUT!B20</f>
        <v/>
      </c>
      <c r="C45" s="52">
        <f>LOGIC!G20</f>
        <v/>
      </c>
      <c r="D45" s="53">
        <f>LOGIC!H20</f>
        <v/>
      </c>
      <c r="E45" s="54">
        <f>LOGIC!I20</f>
        <v/>
      </c>
    </row>
    <row r="46">
      <c r="A46" s="39">
        <f>LOGIC!A21</f>
        <v/>
      </c>
      <c r="B46" s="51">
        <f>INPUT!B21</f>
        <v/>
      </c>
      <c r="C46" s="52">
        <f>LOGIC!G21</f>
        <v/>
      </c>
      <c r="D46" s="53">
        <f>LOGIC!H21</f>
        <v/>
      </c>
      <c r="E46" s="54">
        <f>LOGIC!I21</f>
        <v/>
      </c>
    </row>
    <row r="47">
      <c r="A47" s="39">
        <f>LOGIC!A22</f>
        <v/>
      </c>
      <c r="B47" s="51">
        <f>INPUT!B22</f>
        <v/>
      </c>
      <c r="C47" s="52">
        <f>LOGIC!G22</f>
        <v/>
      </c>
      <c r="D47" s="53">
        <f>LOGIC!H22</f>
        <v/>
      </c>
      <c r="E47" s="54">
        <f>LOGIC!I22</f>
        <v/>
      </c>
    </row>
    <row r="49" ht="24" customHeight="1">
      <c r="A49" s="55" t="inlineStr">
        <is>
          <t>RangeLead.com  |  Premium B2B Lead Data  |  Free Download — rangelead.com/free-tools</t>
        </is>
      </c>
    </row>
  </sheetData>
  <mergeCells count="8">
    <mergeCell ref="A4:E4"/>
    <mergeCell ref="A2:E2"/>
    <mergeCell ref="A28:E28"/>
    <mergeCell ref="A11:E11"/>
    <mergeCell ref="A49:E49"/>
    <mergeCell ref="A1:E1"/>
    <mergeCell ref="A23:E23"/>
    <mergeCell ref="A18:E18"/>
  </mergeCells>
  <conditionalFormatting sqref="B16">
    <cfRule type="cellIs" priority="1" operator="equal" dxfId="0">
      <formula>"FAST"</formula>
    </cfRule>
    <cfRule type="cellIs" priority="2" operator="equal" dxfId="1">
      <formula>"NORMAL"</formula>
    </cfRule>
    <cfRule type="cellIs" priority="3" operator="equal" dxfId="2">
      <formula>"SLOW"</formula>
    </cfRule>
  </conditionalFormatting>
  <conditionalFormatting sqref="C30:C47">
    <cfRule type="cellIs" priority="4" operator="greaterThanOrEqual" dxfId="0">
      <formula>30</formula>
    </cfRule>
    <cfRule type="cellIs" priority="5" operator="between" dxfId="1">
      <formula>60</formula>
      <formula>29.999</formula>
    </cfRule>
    <cfRule type="cellIs" priority="6" operator="lessThan" dxfId="2">
      <formula>60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2026-02-10T15:45:40Z</dcterms:created>
  <dcterms:modified xmlns:dcterms="http://purl.org/dc/terms/" xmlns:xsi="http://www.w3.org/2001/XMLSchema-instance" xsi:type="dcterms:W3CDTF">2026-02-10T15:45:40Z</dcterms:modified>
</cp:coreProperties>
</file>