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"/>
    <numFmt numFmtId="166" formatCode="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9" fontId="7" fillId="8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center" vertical="center"/>
    </xf>
    <xf numFmtId="3" fontId="7" fillId="9" borderId="1" applyAlignment="1" pivotButton="0" quotePrefix="0" xfId="0">
      <alignment horizontal="center" vertical="center"/>
    </xf>
    <xf numFmtId="9" fontId="7" fillId="9" borderId="1" applyAlignment="1" pivotButton="0" quotePrefix="0" xfId="0">
      <alignment horizontal="center" vertical="center"/>
    </xf>
    <xf numFmtId="164" fontId="7" fillId="9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1" borderId="1" applyAlignment="1" pivotButton="0" quotePrefix="0" xfId="0">
      <alignment horizontal="left" vertical="center"/>
    </xf>
    <xf numFmtId="165" fontId="7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3" fontId="10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166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4" fontId="12" fillId="12" borderId="1" applyAlignment="1" pivotButton="0" quotePrefix="0" xfId="0">
      <alignment horizontal="center" vertical="center"/>
    </xf>
    <xf numFmtId="164" fontId="13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166" fontId="12" fillId="12" borderId="1" applyAlignment="1" pivotButton="0" quotePrefix="0" xfId="0">
      <alignment horizontal="center" vertical="center"/>
    </xf>
    <xf numFmtId="0" fontId="12" fillId="12" borderId="1" applyAlignment="1" pivotButton="0" quotePrefix="0" xfId="0">
      <alignment horizontal="center" vertical="center"/>
    </xf>
    <xf numFmtId="3" fontId="12" fillId="12" borderId="1" applyAlignment="1" pivotButton="0" quotePrefix="0" xfId="0">
      <alignment horizontal="center" vertical="center"/>
    </xf>
    <xf numFmtId="165" fontId="12" fillId="12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4" fontId="10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FREELANCE - PROJECT PRICING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Price individual projects by combining estimated hours, complexity factors, urgency multipliers, and direct expenses. Compare hourly-based pricing against value-based pricing to maximize revenue.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Project phases with estimated hours each</t>
        </is>
      </c>
    </row>
    <row r="9" ht="22" customHeight="1">
      <c r="A9" s="6" t="inlineStr">
        <is>
          <t xml:space="preserve">  • Complexity factor (1.0 = standard)</t>
        </is>
      </c>
    </row>
    <row r="10" ht="22" customHeight="1">
      <c r="A10" s="6" t="inlineStr">
        <is>
          <t xml:space="preserve">  • Urgency factor (1.0 = standard timeline)</t>
        </is>
      </c>
    </row>
    <row r="11" ht="22" customHeight="1">
      <c r="A11" s="6" t="inlineStr">
        <is>
          <t xml:space="preserve">  • Direct project expenses</t>
        </is>
      </c>
    </row>
    <row r="12" ht="22" customHeight="1">
      <c r="A12" s="6" t="inlineStr">
        <is>
          <t xml:space="preserve">  • Base hourly rate</t>
        </is>
      </c>
    </row>
    <row r="13" ht="22" customHeight="1">
      <c r="A13" s="6" t="inlineStr">
        <is>
          <t xml:space="preserve">  • Client's perceived value of the deliverable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Total project price</t>
        </is>
      </c>
    </row>
    <row r="17" ht="22" customHeight="1">
      <c r="A17" s="6" t="inlineStr">
        <is>
          <t xml:space="preserve">  • Effective hourly rate</t>
        </is>
      </c>
    </row>
    <row r="18" ht="22" customHeight="1">
      <c r="A18" s="6" t="inlineStr">
        <is>
          <t xml:space="preserve">  • Profit margin</t>
        </is>
      </c>
    </row>
    <row r="19" ht="22" customHeight="1">
      <c r="A19" s="6" t="inlineStr">
        <is>
          <t xml:space="preserve">  • Price breakdown by phase</t>
        </is>
      </c>
    </row>
    <row r="20" ht="22" customHeight="1">
      <c r="A20" s="6" t="inlineStr">
        <is>
          <t xml:space="preserve">  • Value-based pricing comparison</t>
        </is>
      </c>
    </row>
    <row r="21" ht="22" customHeight="1">
      <c r="A21" s="6" t="inlineStr">
        <is>
          <t xml:space="preserve">  • Suggested quote range (low/mid/high)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0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Pricing Constants</t>
        </is>
      </c>
      <c r="B1" s="8" t="n"/>
      <c r="C1" s="8" t="n"/>
    </row>
    <row r="3" ht="26" customHeight="1">
      <c r="A3" s="9" t="inlineStr">
        <is>
          <t>Scope Creep Buffer (%)</t>
        </is>
      </c>
      <c r="B3" s="10" t="n">
        <v>0.15</v>
      </c>
      <c r="C3" s="11" t="inlineStr">
        <is>
          <t>Extra % added for unexpected work</t>
        </is>
      </c>
    </row>
    <row r="4" ht="26" customHeight="1">
      <c r="A4" s="9" t="inlineStr">
        <is>
          <t>Revision Rounds Included</t>
        </is>
      </c>
      <c r="B4" s="12" t="n">
        <v>2</v>
      </c>
      <c r="C4" s="11" t="inlineStr">
        <is>
          <t>Number of revision rounds in base price</t>
        </is>
      </c>
    </row>
    <row r="5" ht="26" customHeight="1">
      <c r="A5" s="9" t="inlineStr">
        <is>
          <t>Per-Revision Cost (%)</t>
        </is>
      </c>
      <c r="B5" s="10" t="n">
        <v>0.1</v>
      </c>
      <c r="C5" s="11" t="inlineStr">
        <is>
          <t>Additional cost per extra revision round</t>
        </is>
      </c>
    </row>
    <row r="6" ht="26" customHeight="1">
      <c r="A6" s="9" t="inlineStr">
        <is>
          <t>Expense Markup (%)</t>
        </is>
      </c>
      <c r="B6" s="10" t="n">
        <v>0.15</v>
      </c>
      <c r="C6" s="11" t="inlineStr">
        <is>
          <t>Markup on pass-through expenses</t>
        </is>
      </c>
    </row>
    <row r="7" ht="26" customHeight="1">
      <c r="A7" s="9" t="inlineStr">
        <is>
          <t>Discount for Prepayment (%)</t>
        </is>
      </c>
      <c r="B7" s="10" t="n">
        <v>0.05</v>
      </c>
      <c r="C7" s="11" t="inlineStr">
        <is>
          <t>Discount if client pays upfront</t>
        </is>
      </c>
    </row>
    <row r="8" ht="26" customHeight="1">
      <c r="A8" s="9" t="inlineStr">
        <is>
          <t>Value Pricing Premium (%)</t>
        </is>
      </c>
      <c r="B8" s="10" t="n">
        <v>0.3</v>
      </c>
      <c r="C8" s="11" t="inlineStr">
        <is>
          <t>Premium over cost-based if value-based</t>
        </is>
      </c>
    </row>
    <row r="9" ht="26" customHeight="1">
      <c r="A9" s="9" t="inlineStr">
        <is>
          <t>Minimum Profit Margin (%)</t>
        </is>
      </c>
      <c r="B9" s="10" t="n">
        <v>0.25</v>
      </c>
      <c r="C9" s="11" t="inlineStr">
        <is>
          <t>Floor for acceptable margin</t>
        </is>
      </c>
    </row>
    <row r="10" ht="26" customHeight="1">
      <c r="A10" s="9" t="inlineStr">
        <is>
          <t>Tax Rate (%)</t>
        </is>
      </c>
      <c r="B10" s="10" t="n">
        <v>0.25</v>
      </c>
      <c r="C10" s="11" t="inlineStr">
        <is>
          <t>For tax provision calculation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E25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8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3" t="inlineStr">
        <is>
          <t xml:space="preserve">  PROJECT PRICING INPUTS — Enter your data in yellow cells</t>
        </is>
      </c>
      <c r="B1" s="14" t="n"/>
      <c r="C1" s="14" t="n"/>
      <c r="D1" s="14" t="n"/>
      <c r="E1" s="14" t="n"/>
    </row>
    <row r="3" ht="28" customHeight="1">
      <c r="A3" s="15" t="inlineStr">
        <is>
          <t xml:space="preserve">  PROJECT PARAMETERS</t>
        </is>
      </c>
      <c r="B3" s="16" t="n"/>
      <c r="C3" s="16" t="n"/>
      <c r="D3" s="16" t="n"/>
      <c r="E3" s="16" t="n"/>
    </row>
    <row r="4" ht="28" customHeight="1">
      <c r="A4" s="17" t="inlineStr">
        <is>
          <t>Base Hourly Rate ($)</t>
        </is>
      </c>
      <c r="B4" s="18" t="n">
        <v>125</v>
      </c>
      <c r="C4" s="11" t="inlineStr">
        <is>
          <t>Your standard hourly rate</t>
        </is>
      </c>
    </row>
    <row r="5" ht="28" customHeight="1">
      <c r="A5" s="17" t="inlineStr">
        <is>
          <t>Complexity Factor</t>
        </is>
      </c>
      <c r="B5" s="19" t="n">
        <v>1.2</v>
      </c>
      <c r="C5" s="11" t="inlineStr">
        <is>
          <t>1.0=standard, 1.5=complex, 2.0=very complex</t>
        </is>
      </c>
    </row>
    <row r="6" ht="28" customHeight="1">
      <c r="A6" s="17" t="inlineStr">
        <is>
          <t>Urgency Factor</t>
        </is>
      </c>
      <c r="B6" s="19" t="n">
        <v>1</v>
      </c>
      <c r="C6" s="11" t="inlineStr">
        <is>
          <t>1.0=normal, 1.25=tight, 1.5=rush</t>
        </is>
      </c>
    </row>
    <row r="7" ht="28" customHeight="1">
      <c r="A7" s="17" t="inlineStr">
        <is>
          <t>Client Perceived Value ($)</t>
        </is>
      </c>
      <c r="B7" s="18" t="n">
        <v>50000</v>
      </c>
      <c r="C7" s="11" t="inlineStr">
        <is>
          <t>What this deliverable is worth to client</t>
        </is>
      </c>
    </row>
    <row r="9" ht="28" customHeight="1">
      <c r="A9" s="15" t="inlineStr">
        <is>
          <t xml:space="preserve">  PROJECT PHASES</t>
        </is>
      </c>
      <c r="B9" s="16" t="n"/>
      <c r="C9" s="16" t="n"/>
      <c r="D9" s="16" t="n"/>
      <c r="E9" s="16" t="n"/>
    </row>
    <row r="10" ht="32" customHeight="1">
      <c r="A10" s="20" t="inlineStr">
        <is>
          <t>Phase Name</t>
        </is>
      </c>
      <c r="B10" s="20" t="inlineStr">
        <is>
          <t>Estimated Hours</t>
        </is>
      </c>
      <c r="C10" s="20" t="inlineStr">
        <is>
          <t>Confidence %</t>
        </is>
      </c>
      <c r="D10" s="20" t="inlineStr">
        <is>
          <t>Direct Expenses ($)</t>
        </is>
      </c>
      <c r="E10" s="20" t="inlineStr">
        <is>
          <t>Notes</t>
        </is>
      </c>
    </row>
    <row r="11">
      <c r="A11" s="21" t="inlineStr">
        <is>
          <t>Discovery &amp; Research</t>
        </is>
      </c>
      <c r="B11" s="22" t="n">
        <v>8</v>
      </c>
      <c r="C11" s="23" t="n">
        <v>0.9</v>
      </c>
      <c r="D11" s="18" t="n">
        <v>0</v>
      </c>
      <c r="E11" s="21" t="inlineStr">
        <is>
          <t>Client interviews, market research</t>
        </is>
      </c>
    </row>
    <row r="12">
      <c r="A12" s="24" t="inlineStr">
        <is>
          <t>Strategy &amp; Planning</t>
        </is>
      </c>
      <c r="B12" s="25" t="n">
        <v>12</v>
      </c>
      <c r="C12" s="26" t="n">
        <v>0.85</v>
      </c>
      <c r="D12" s="27" t="n">
        <v>0</v>
      </c>
      <c r="E12" s="24" t="inlineStr">
        <is>
          <t>Project plan, sitemap, wireframes</t>
        </is>
      </c>
    </row>
    <row r="13">
      <c r="A13" s="21" t="inlineStr">
        <is>
          <t>Design</t>
        </is>
      </c>
      <c r="B13" s="22" t="n">
        <v>20</v>
      </c>
      <c r="C13" s="23" t="n">
        <v>0.8</v>
      </c>
      <c r="D13" s="18" t="n">
        <v>500</v>
      </c>
      <c r="E13" s="21" t="inlineStr">
        <is>
          <t>UI design, mockups, style guide</t>
        </is>
      </c>
    </row>
    <row r="14">
      <c r="A14" s="24" t="inlineStr">
        <is>
          <t>Development</t>
        </is>
      </c>
      <c r="B14" s="25" t="n">
        <v>40</v>
      </c>
      <c r="C14" s="26" t="n">
        <v>0.75</v>
      </c>
      <c r="D14" s="27" t="n">
        <v>200</v>
      </c>
      <c r="E14" s="24" t="inlineStr">
        <is>
          <t>Frontend + backend implementation</t>
        </is>
      </c>
    </row>
    <row r="15">
      <c r="A15" s="21" t="inlineStr">
        <is>
          <t>Content Integration</t>
        </is>
      </c>
      <c r="B15" s="22" t="n">
        <v>10</v>
      </c>
      <c r="C15" s="23" t="n">
        <v>0.85</v>
      </c>
      <c r="D15" s="18" t="n">
        <v>0</v>
      </c>
      <c r="E15" s="21" t="inlineStr">
        <is>
          <t>CMS setup, content migration</t>
        </is>
      </c>
    </row>
    <row r="16">
      <c r="A16" s="24" t="inlineStr">
        <is>
          <t>Testing &amp; QA</t>
        </is>
      </c>
      <c r="B16" s="25" t="n">
        <v>12</v>
      </c>
      <c r="C16" s="26" t="n">
        <v>0.8</v>
      </c>
      <c r="D16" s="27" t="n">
        <v>0</v>
      </c>
      <c r="E16" s="24" t="inlineStr">
        <is>
          <t>Cross-browser, responsive, UAT</t>
        </is>
      </c>
    </row>
    <row r="17">
      <c r="A17" s="21" t="inlineStr">
        <is>
          <t>Launch &amp; Handoff</t>
        </is>
      </c>
      <c r="B17" s="22" t="n">
        <v>6</v>
      </c>
      <c r="C17" s="23" t="n">
        <v>0.9</v>
      </c>
      <c r="D17" s="18" t="n">
        <v>0</v>
      </c>
      <c r="E17" s="21" t="inlineStr">
        <is>
          <t>Deployment, documentation, training</t>
        </is>
      </c>
    </row>
    <row r="18">
      <c r="A18" s="24" t="inlineStr">
        <is>
          <t>Post-Launch Support</t>
        </is>
      </c>
      <c r="B18" s="25" t="n">
        <v>8</v>
      </c>
      <c r="C18" s="26" t="n">
        <v>0.7</v>
      </c>
      <c r="D18" s="27" t="n">
        <v>0</v>
      </c>
      <c r="E18" s="24" t="inlineStr">
        <is>
          <t>Bug fixes, adjustments (2 weeks)</t>
        </is>
      </c>
    </row>
    <row r="19">
      <c r="A19" s="21" t="n"/>
      <c r="B19" s="22" t="n"/>
      <c r="C19" s="23" t="n"/>
      <c r="D19" s="18" t="n"/>
      <c r="E19" s="21" t="n"/>
    </row>
    <row r="20">
      <c r="A20" s="24" t="n"/>
      <c r="B20" s="25" t="n"/>
      <c r="C20" s="26" t="n"/>
      <c r="D20" s="27" t="n"/>
      <c r="E20" s="24" t="n"/>
    </row>
    <row r="21">
      <c r="A21" s="21" t="n"/>
      <c r="B21" s="22" t="n"/>
      <c r="C21" s="23" t="n"/>
      <c r="D21" s="18" t="n"/>
      <c r="E21" s="21" t="n"/>
    </row>
    <row r="22">
      <c r="A22" s="24" t="n"/>
      <c r="B22" s="25" t="n"/>
      <c r="C22" s="26" t="n"/>
      <c r="D22" s="27" t="n"/>
      <c r="E22" s="24" t="n"/>
    </row>
    <row r="23">
      <c r="A23" s="21" t="n"/>
      <c r="B23" s="22" t="n"/>
      <c r="C23" s="23" t="n"/>
      <c r="D23" s="18" t="n"/>
      <c r="E23" s="21" t="n"/>
    </row>
    <row r="24">
      <c r="A24" s="24" t="n"/>
      <c r="B24" s="25" t="n"/>
      <c r="C24" s="26" t="n"/>
      <c r="D24" s="27" t="n"/>
      <c r="E24" s="24" t="n"/>
    </row>
    <row r="25">
      <c r="A25" s="21" t="n"/>
      <c r="B25" s="22" t="n"/>
      <c r="C25" s="23" t="n"/>
      <c r="D25" s="18" t="n"/>
      <c r="E25" s="21" t="n"/>
    </row>
  </sheetData>
  <mergeCells count="3">
    <mergeCell ref="A1:E1"/>
    <mergeCell ref="A9:E9"/>
    <mergeCell ref="A3:E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G43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8" t="inlineStr">
        <is>
          <t xml:space="preserve">  CALCULATIONS — All formulas, do NOT edit</t>
        </is>
      </c>
      <c r="B1" s="29" t="n"/>
      <c r="C1" s="29" t="n"/>
      <c r="D1" s="29" t="n"/>
      <c r="E1" s="29" t="n"/>
      <c r="F1" s="29" t="n"/>
      <c r="G1" s="29" t="n"/>
    </row>
    <row r="3" ht="28" customHeight="1">
      <c r="A3" s="30" t="inlineStr">
        <is>
          <t xml:space="preserve">  PHASE COST BREAKDOWN</t>
        </is>
      </c>
      <c r="B3" s="31" t="n"/>
      <c r="C3" s="31" t="n"/>
      <c r="D3" s="31" t="n"/>
      <c r="E3" s="31" t="n"/>
      <c r="F3" s="31" t="n"/>
      <c r="G3" s="31" t="n"/>
    </row>
    <row r="4" ht="32" customHeight="1">
      <c r="A4" s="20" t="inlineStr">
        <is>
          <t>Phase</t>
        </is>
      </c>
      <c r="B4" s="20" t="inlineStr">
        <is>
          <t>Adjusted Hours</t>
        </is>
      </c>
      <c r="C4" s="20" t="inlineStr">
        <is>
          <t>Phase Labor Cost</t>
        </is>
      </c>
      <c r="D4" s="20" t="inlineStr">
        <is>
          <t>Expenses (marked up)</t>
        </is>
      </c>
      <c r="E4" s="20" t="inlineStr">
        <is>
          <t>Phase Total</t>
        </is>
      </c>
      <c r="F4" s="20" t="inlineStr">
        <is>
          <t>Weighted Hours</t>
        </is>
      </c>
      <c r="G4" s="20" t="inlineStr">
        <is>
          <t>% of Total</t>
        </is>
      </c>
    </row>
    <row r="5">
      <c r="A5" s="32">
        <f>INPUT!A11</f>
        <v/>
      </c>
      <c r="B5" s="33">
        <f>IFERROR(INPUT!B11/INPUT!C11*INPUT!$B$5*INPUT!$B$6,0)</f>
        <v/>
      </c>
      <c r="C5" s="34">
        <f>B5*INPUT!$B$4</f>
        <v/>
      </c>
      <c r="D5" s="34">
        <f>INPUT!D11*(1+CONFIG!$B$6)</f>
        <v/>
      </c>
      <c r="E5" s="35">
        <f>C5+D5</f>
        <v/>
      </c>
      <c r="F5" s="33">
        <f>INPUT!B11*INPUT!C11</f>
        <v/>
      </c>
      <c r="G5" s="36">
        <f>IFERROR(E5/LOGIC!B30,0)</f>
        <v/>
      </c>
    </row>
    <row r="6">
      <c r="A6" s="32">
        <f>INPUT!A12</f>
        <v/>
      </c>
      <c r="B6" s="33">
        <f>IFERROR(INPUT!B12/INPUT!C12*INPUT!$B$5*INPUT!$B$6,0)</f>
        <v/>
      </c>
      <c r="C6" s="34">
        <f>B6*INPUT!$B$4</f>
        <v/>
      </c>
      <c r="D6" s="34">
        <f>INPUT!D12*(1+CONFIG!$B$6)</f>
        <v/>
      </c>
      <c r="E6" s="35">
        <f>C6+D6</f>
        <v/>
      </c>
      <c r="F6" s="33">
        <f>INPUT!B12*INPUT!C12</f>
        <v/>
      </c>
      <c r="G6" s="36">
        <f>IFERROR(E6/LOGIC!B30,0)</f>
        <v/>
      </c>
    </row>
    <row r="7">
      <c r="A7" s="32">
        <f>INPUT!A13</f>
        <v/>
      </c>
      <c r="B7" s="33">
        <f>IFERROR(INPUT!B13/INPUT!C13*INPUT!$B$5*INPUT!$B$6,0)</f>
        <v/>
      </c>
      <c r="C7" s="34">
        <f>B7*INPUT!$B$4</f>
        <v/>
      </c>
      <c r="D7" s="34">
        <f>INPUT!D13*(1+CONFIG!$B$6)</f>
        <v/>
      </c>
      <c r="E7" s="35">
        <f>C7+D7</f>
        <v/>
      </c>
      <c r="F7" s="33">
        <f>INPUT!B13*INPUT!C13</f>
        <v/>
      </c>
      <c r="G7" s="36">
        <f>IFERROR(E7/LOGIC!B30,0)</f>
        <v/>
      </c>
    </row>
    <row r="8">
      <c r="A8" s="32">
        <f>INPUT!A14</f>
        <v/>
      </c>
      <c r="B8" s="33">
        <f>IFERROR(INPUT!B14/INPUT!C14*INPUT!$B$5*INPUT!$B$6,0)</f>
        <v/>
      </c>
      <c r="C8" s="34">
        <f>B8*INPUT!$B$4</f>
        <v/>
      </c>
      <c r="D8" s="34">
        <f>INPUT!D14*(1+CONFIG!$B$6)</f>
        <v/>
      </c>
      <c r="E8" s="35">
        <f>C8+D8</f>
        <v/>
      </c>
      <c r="F8" s="33">
        <f>INPUT!B14*INPUT!C14</f>
        <v/>
      </c>
      <c r="G8" s="36">
        <f>IFERROR(E8/LOGIC!B30,0)</f>
        <v/>
      </c>
    </row>
    <row r="9">
      <c r="A9" s="32">
        <f>INPUT!A15</f>
        <v/>
      </c>
      <c r="B9" s="33">
        <f>IFERROR(INPUT!B15/INPUT!C15*INPUT!$B$5*INPUT!$B$6,0)</f>
        <v/>
      </c>
      <c r="C9" s="34">
        <f>B9*INPUT!$B$4</f>
        <v/>
      </c>
      <c r="D9" s="34">
        <f>INPUT!D15*(1+CONFIG!$B$6)</f>
        <v/>
      </c>
      <c r="E9" s="35">
        <f>C9+D9</f>
        <v/>
      </c>
      <c r="F9" s="33">
        <f>INPUT!B15*INPUT!C15</f>
        <v/>
      </c>
      <c r="G9" s="36">
        <f>IFERROR(E9/LOGIC!B30,0)</f>
        <v/>
      </c>
    </row>
    <row r="10">
      <c r="A10" s="32">
        <f>INPUT!A16</f>
        <v/>
      </c>
      <c r="B10" s="33">
        <f>IFERROR(INPUT!B16/INPUT!C16*INPUT!$B$5*INPUT!$B$6,0)</f>
        <v/>
      </c>
      <c r="C10" s="34">
        <f>B10*INPUT!$B$4</f>
        <v/>
      </c>
      <c r="D10" s="34">
        <f>INPUT!D16*(1+CONFIG!$B$6)</f>
        <v/>
      </c>
      <c r="E10" s="35">
        <f>C10+D10</f>
        <v/>
      </c>
      <c r="F10" s="33">
        <f>INPUT!B16*INPUT!C16</f>
        <v/>
      </c>
      <c r="G10" s="36">
        <f>IFERROR(E10/LOGIC!B30,0)</f>
        <v/>
      </c>
    </row>
    <row r="11">
      <c r="A11" s="32">
        <f>INPUT!A17</f>
        <v/>
      </c>
      <c r="B11" s="33">
        <f>IFERROR(INPUT!B17/INPUT!C17*INPUT!$B$5*INPUT!$B$6,0)</f>
        <v/>
      </c>
      <c r="C11" s="34">
        <f>B11*INPUT!$B$4</f>
        <v/>
      </c>
      <c r="D11" s="34">
        <f>INPUT!D17*(1+CONFIG!$B$6)</f>
        <v/>
      </c>
      <c r="E11" s="35">
        <f>C11+D11</f>
        <v/>
      </c>
      <c r="F11" s="33">
        <f>INPUT!B17*INPUT!C17</f>
        <v/>
      </c>
      <c r="G11" s="36">
        <f>IFERROR(E11/LOGIC!B30,0)</f>
        <v/>
      </c>
    </row>
    <row r="12">
      <c r="A12" s="32">
        <f>INPUT!A18</f>
        <v/>
      </c>
      <c r="B12" s="33">
        <f>IFERROR(INPUT!B18/INPUT!C18*INPUT!$B$5*INPUT!$B$6,0)</f>
        <v/>
      </c>
      <c r="C12" s="34">
        <f>B12*INPUT!$B$4</f>
        <v/>
      </c>
      <c r="D12" s="34">
        <f>INPUT!D18*(1+CONFIG!$B$6)</f>
        <v/>
      </c>
      <c r="E12" s="35">
        <f>C12+D12</f>
        <v/>
      </c>
      <c r="F12" s="33">
        <f>INPUT!B18*INPUT!C18</f>
        <v/>
      </c>
      <c r="G12" s="36">
        <f>IFERROR(E12/LOGIC!B30,0)</f>
        <v/>
      </c>
    </row>
    <row r="13">
      <c r="A13" s="32">
        <f>INPUT!A19</f>
        <v/>
      </c>
      <c r="B13" s="33">
        <f>IFERROR(INPUT!B19/INPUT!C19*INPUT!$B$5*INPUT!$B$6,0)</f>
        <v/>
      </c>
      <c r="C13" s="34">
        <f>B13*INPUT!$B$4</f>
        <v/>
      </c>
      <c r="D13" s="34">
        <f>INPUT!D19*(1+CONFIG!$B$6)</f>
        <v/>
      </c>
      <c r="E13" s="35">
        <f>C13+D13</f>
        <v/>
      </c>
      <c r="F13" s="33">
        <f>INPUT!B19*INPUT!C19</f>
        <v/>
      </c>
      <c r="G13" s="36">
        <f>IFERROR(E13/LOGIC!B30,0)</f>
        <v/>
      </c>
    </row>
    <row r="14">
      <c r="A14" s="32">
        <f>INPUT!A20</f>
        <v/>
      </c>
      <c r="B14" s="33">
        <f>IFERROR(INPUT!B20/INPUT!C20*INPUT!$B$5*INPUT!$B$6,0)</f>
        <v/>
      </c>
      <c r="C14" s="34">
        <f>B14*INPUT!$B$4</f>
        <v/>
      </c>
      <c r="D14" s="34">
        <f>INPUT!D20*(1+CONFIG!$B$6)</f>
        <v/>
      </c>
      <c r="E14" s="35">
        <f>C14+D14</f>
        <v/>
      </c>
      <c r="F14" s="33">
        <f>INPUT!B20*INPUT!C20</f>
        <v/>
      </c>
      <c r="G14" s="36">
        <f>IFERROR(E14/LOGIC!B30,0)</f>
        <v/>
      </c>
    </row>
    <row r="15">
      <c r="A15" s="32">
        <f>INPUT!A21</f>
        <v/>
      </c>
      <c r="B15" s="33">
        <f>IFERROR(INPUT!B21/INPUT!C21*INPUT!$B$5*INPUT!$B$6,0)</f>
        <v/>
      </c>
      <c r="C15" s="34">
        <f>B15*INPUT!$B$4</f>
        <v/>
      </c>
      <c r="D15" s="34">
        <f>INPUT!D21*(1+CONFIG!$B$6)</f>
        <v/>
      </c>
      <c r="E15" s="35">
        <f>C15+D15</f>
        <v/>
      </c>
      <c r="F15" s="33">
        <f>INPUT!B21*INPUT!C21</f>
        <v/>
      </c>
      <c r="G15" s="36">
        <f>IFERROR(E15/LOGIC!B30,0)</f>
        <v/>
      </c>
    </row>
    <row r="16">
      <c r="A16" s="32">
        <f>INPUT!A22</f>
        <v/>
      </c>
      <c r="B16" s="33">
        <f>IFERROR(INPUT!B22/INPUT!C22*INPUT!$B$5*INPUT!$B$6,0)</f>
        <v/>
      </c>
      <c r="C16" s="34">
        <f>B16*INPUT!$B$4</f>
        <v/>
      </c>
      <c r="D16" s="34">
        <f>INPUT!D22*(1+CONFIG!$B$6)</f>
        <v/>
      </c>
      <c r="E16" s="35">
        <f>C16+D16</f>
        <v/>
      </c>
      <c r="F16" s="33">
        <f>INPUT!B22*INPUT!C22</f>
        <v/>
      </c>
      <c r="G16" s="36">
        <f>IFERROR(E16/LOGIC!B30,0)</f>
        <v/>
      </c>
    </row>
    <row r="17">
      <c r="A17" s="32">
        <f>INPUT!A23</f>
        <v/>
      </c>
      <c r="B17" s="33">
        <f>IFERROR(INPUT!B23/INPUT!C23*INPUT!$B$5*INPUT!$B$6,0)</f>
        <v/>
      </c>
      <c r="C17" s="34">
        <f>B17*INPUT!$B$4</f>
        <v/>
      </c>
      <c r="D17" s="34">
        <f>INPUT!D23*(1+CONFIG!$B$6)</f>
        <v/>
      </c>
      <c r="E17" s="35">
        <f>C17+D17</f>
        <v/>
      </c>
      <c r="F17" s="33">
        <f>INPUT!B23*INPUT!C23</f>
        <v/>
      </c>
      <c r="G17" s="36">
        <f>IFERROR(E17/LOGIC!B30,0)</f>
        <v/>
      </c>
    </row>
    <row r="18">
      <c r="A18" s="32">
        <f>INPUT!A24</f>
        <v/>
      </c>
      <c r="B18" s="33">
        <f>IFERROR(INPUT!B24/INPUT!C24*INPUT!$B$5*INPUT!$B$6,0)</f>
        <v/>
      </c>
      <c r="C18" s="34">
        <f>B18*INPUT!$B$4</f>
        <v/>
      </c>
      <c r="D18" s="34">
        <f>INPUT!D24*(1+CONFIG!$B$6)</f>
        <v/>
      </c>
      <c r="E18" s="35">
        <f>C18+D18</f>
        <v/>
      </c>
      <c r="F18" s="33">
        <f>INPUT!B24*INPUT!C24</f>
        <v/>
      </c>
      <c r="G18" s="36">
        <f>IFERROR(E18/LOGIC!B30,0)</f>
        <v/>
      </c>
    </row>
    <row r="19">
      <c r="A19" s="32">
        <f>INPUT!A25</f>
        <v/>
      </c>
      <c r="B19" s="33">
        <f>IFERROR(INPUT!B25/INPUT!C25*INPUT!$B$5*INPUT!$B$6,0)</f>
        <v/>
      </c>
      <c r="C19" s="34">
        <f>B19*INPUT!$B$4</f>
        <v/>
      </c>
      <c r="D19" s="34">
        <f>INPUT!D25*(1+CONFIG!$B$6)</f>
        <v/>
      </c>
      <c r="E19" s="35">
        <f>C19+D19</f>
        <v/>
      </c>
      <c r="F19" s="33">
        <f>INPUT!B25*INPUT!C25</f>
        <v/>
      </c>
      <c r="G19" s="36">
        <f>IFERROR(E19/LOGIC!B30,0)</f>
        <v/>
      </c>
    </row>
    <row r="21" ht="28" customHeight="1">
      <c r="A21" s="30" t="inlineStr">
        <is>
          <t xml:space="preserve">  PROJECT TOTALS</t>
        </is>
      </c>
      <c r="B21" s="31" t="n"/>
      <c r="C21" s="31" t="n"/>
      <c r="D21" s="31" t="n"/>
      <c r="E21" s="31" t="n"/>
      <c r="F21" s="31" t="n"/>
      <c r="G21" s="31" t="n"/>
    </row>
    <row r="23" ht="28" customHeight="1">
      <c r="A23" s="32" t="inlineStr">
        <is>
          <t>Total Estimated Hours</t>
        </is>
      </c>
      <c r="B23" s="37">
        <f>SUMPRODUCT((INPUT!A11:A25&lt;&gt;"")*INPUT!B11:B25)</f>
        <v/>
      </c>
    </row>
    <row r="24" ht="28" customHeight="1">
      <c r="A24" s="32" t="inlineStr">
        <is>
          <t>Total Adjusted Hours</t>
        </is>
      </c>
      <c r="B24" s="38">
        <f>SUM(B5:B19)</f>
        <v/>
      </c>
    </row>
    <row r="25" ht="28" customHeight="1">
      <c r="A25" s="32" t="inlineStr">
        <is>
          <t>Scope Creep Buffer Hours</t>
        </is>
      </c>
      <c r="B25" s="38">
        <f>B24*CONFIG!$B$3</f>
        <v/>
      </c>
    </row>
    <row r="26" ht="28" customHeight="1">
      <c r="A26" s="32" t="inlineStr">
        <is>
          <t>Total Hours (with buffer)</t>
        </is>
      </c>
      <c r="B26" s="38">
        <f>B24+B25</f>
        <v/>
      </c>
    </row>
    <row r="27" ht="28" customHeight="1">
      <c r="A27" s="32" t="inlineStr">
        <is>
          <t>Total Labor Cost</t>
        </is>
      </c>
      <c r="B27" s="35">
        <f>SUM(C5:C19)</f>
        <v/>
      </c>
    </row>
    <row r="28" ht="28" customHeight="1">
      <c r="A28" s="32" t="inlineStr">
        <is>
          <t>Scope Creep Buffer ($)</t>
        </is>
      </c>
      <c r="B28" s="35">
        <f>B27*CONFIG!$B$3</f>
        <v/>
      </c>
    </row>
    <row r="29" ht="28" customHeight="1">
      <c r="A29" s="32" t="inlineStr">
        <is>
          <t>Total Expenses (marked up)</t>
        </is>
      </c>
      <c r="B29" s="35">
        <f>SUM(D5:D19)</f>
        <v/>
      </c>
    </row>
    <row r="30" ht="28" customHeight="1">
      <c r="A30" s="32" t="inlineStr">
        <is>
          <t>Base Project Cost</t>
        </is>
      </c>
      <c r="B30" s="35">
        <f>B27+B28+B29</f>
        <v/>
      </c>
    </row>
    <row r="31" ht="28" customHeight="1">
      <c r="A31" s="32" t="inlineStr">
        <is>
          <t>Cost-Based Price</t>
        </is>
      </c>
      <c r="B31" s="35">
        <f>B30</f>
        <v/>
      </c>
    </row>
    <row r="32" ht="28" customHeight="1">
      <c r="A32" s="32" t="inlineStr">
        <is>
          <t>Value-Based Price</t>
        </is>
      </c>
      <c r="B32" s="35">
        <f>INPUT!$B$7*CONFIG!$B$8+B30*(1-CONFIG!$B$8)</f>
        <v/>
      </c>
    </row>
    <row r="33" ht="28" customHeight="1">
      <c r="A33" s="32" t="inlineStr">
        <is>
          <t>Prepayment Discount Price</t>
        </is>
      </c>
      <c r="B33" s="35">
        <f>B31*(1-CONFIG!$B$7)</f>
        <v/>
      </c>
    </row>
    <row r="34" ht="28" customHeight="1">
      <c r="A34" s="32" t="inlineStr">
        <is>
          <t>Effective Hourly Rate (cost-based)</t>
        </is>
      </c>
      <c r="B34" s="35">
        <f>IFERROR(B31/B26,0)</f>
        <v/>
      </c>
    </row>
    <row r="35" ht="28" customHeight="1">
      <c r="A35" s="32" t="inlineStr">
        <is>
          <t>Effective Hourly Rate (value-based)</t>
        </is>
      </c>
      <c r="B35" s="35">
        <f>IFERROR(B32/B26,0)</f>
        <v/>
      </c>
    </row>
    <row r="36" ht="28" customHeight="1">
      <c r="A36" s="32" t="inlineStr">
        <is>
          <t>Profit Margin (cost-based)</t>
        </is>
      </c>
      <c r="B36" s="39">
        <f>IFERROR((B31-(B27+SUM(INPUT!D11:D25)))/B31,0)</f>
        <v/>
      </c>
    </row>
    <row r="37" ht="28" customHeight="1">
      <c r="A37" s="32" t="inlineStr">
        <is>
          <t>Profit Margin (value-based)</t>
        </is>
      </c>
      <c r="B37" s="39">
        <f>IFERROR((B32-(B27+SUM(INPUT!D11:D25)))/B32,0)</f>
        <v/>
      </c>
    </row>
    <row r="38" ht="28" customHeight="1">
      <c r="A38" s="32" t="inlineStr">
        <is>
          <t>Tax Provision</t>
        </is>
      </c>
      <c r="B38" s="35">
        <f>B31*CONFIG!$B$10</f>
        <v/>
      </c>
    </row>
    <row r="39" ht="28" customHeight="1">
      <c r="A39" s="32" t="inlineStr">
        <is>
          <t>Net After Tax (cost-based)</t>
        </is>
      </c>
      <c r="B39" s="35">
        <f>B31-B38-(B27+SUM(INPUT!D11:D25))</f>
        <v/>
      </c>
    </row>
    <row r="40" ht="28" customHeight="1">
      <c r="A40" s="32" t="inlineStr">
        <is>
          <t>Quote Low (cost-based)</t>
        </is>
      </c>
      <c r="B40" s="35">
        <f>B31</f>
        <v/>
      </c>
    </row>
    <row r="41" ht="28" customHeight="1">
      <c r="A41" s="32" t="inlineStr">
        <is>
          <t>Quote Mid (blended)</t>
        </is>
      </c>
      <c r="B41" s="35">
        <f>AVERAGE(B31,B32)</f>
        <v/>
      </c>
    </row>
    <row r="42" ht="28" customHeight="1">
      <c r="A42" s="32" t="inlineStr">
        <is>
          <t>Quote High (value-based)</t>
        </is>
      </c>
      <c r="B42" s="35">
        <f>B32</f>
        <v/>
      </c>
    </row>
    <row r="43" ht="28" customHeight="1">
      <c r="A43" s="32" t="inlineStr">
        <is>
          <t>Margin Health</t>
        </is>
      </c>
      <c r="B43" s="40">
        <f>IF(B36&gt;=CONFIG!$B$9,"GOOD",IF(B36&gt;=CONFIG!$B$9/2,"OK","BAD"))</f>
        <v/>
      </c>
    </row>
  </sheetData>
  <mergeCells count="3">
    <mergeCell ref="A3:G3"/>
    <mergeCell ref="A21:G21"/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1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1" t="inlineStr">
        <is>
          <t>PROJECT PRICING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5" t="inlineStr">
        <is>
          <t xml:space="preserve">  RECOMMENDED QUOTE RANGE</t>
        </is>
      </c>
      <c r="B4" s="16" t="n"/>
      <c r="C4" s="16" t="n"/>
      <c r="D4" s="16" t="n"/>
      <c r="E4" s="16" t="n"/>
    </row>
    <row r="5" ht="32" customHeight="1">
      <c r="A5" s="17" t="inlineStr">
        <is>
          <t>Low (Cost-Based)</t>
        </is>
      </c>
      <c r="B5" s="42">
        <f>LOGIC!B40</f>
        <v/>
      </c>
    </row>
    <row r="6" ht="32" customHeight="1">
      <c r="A6" s="17" t="inlineStr">
        <is>
          <t>Mid (Blended)</t>
        </is>
      </c>
      <c r="B6" s="43">
        <f>LOGIC!B41</f>
        <v/>
      </c>
    </row>
    <row r="7" ht="32" customHeight="1">
      <c r="A7" s="17" t="inlineStr">
        <is>
          <t>High (Value-Based)</t>
        </is>
      </c>
      <c r="B7" s="42">
        <f>LOGIC!B42</f>
        <v/>
      </c>
    </row>
    <row r="8" ht="32" customHeight="1">
      <c r="A8" s="17" t="inlineStr">
        <is>
          <t>Prepayment Price</t>
        </is>
      </c>
      <c r="B8" s="42">
        <f>LOGIC!B33</f>
        <v/>
      </c>
    </row>
    <row r="10" ht="28" customHeight="1">
      <c r="A10" s="44" t="inlineStr">
        <is>
          <t xml:space="preserve">  RATE ANALYSIS</t>
        </is>
      </c>
      <c r="B10" s="45" t="n"/>
      <c r="C10" s="45" t="n"/>
      <c r="D10" s="45" t="n"/>
      <c r="E10" s="45" t="n"/>
    </row>
    <row r="11" ht="32" customHeight="1">
      <c r="A11" s="17" t="inlineStr">
        <is>
          <t>Effective Rate (cost-based)</t>
        </is>
      </c>
      <c r="B11" s="42">
        <f>LOGIC!B34</f>
        <v/>
      </c>
    </row>
    <row r="12" ht="32" customHeight="1">
      <c r="A12" s="17" t="inlineStr">
        <is>
          <t>Effective Rate (value-based)</t>
        </is>
      </c>
      <c r="B12" s="42">
        <f>LOGIC!B35</f>
        <v/>
      </c>
    </row>
    <row r="13" ht="32" customHeight="1">
      <c r="A13" s="17" t="inlineStr">
        <is>
          <t>Margin (cost-based)</t>
        </is>
      </c>
      <c r="B13" s="46">
        <f>LOGIC!B36</f>
        <v/>
      </c>
    </row>
    <row r="14" ht="32" customHeight="1">
      <c r="A14" s="17" t="inlineStr">
        <is>
          <t>Margin (value-based)</t>
        </is>
      </c>
      <c r="B14" s="46">
        <f>LOGIC!B37</f>
        <v/>
      </c>
    </row>
    <row r="15" ht="32" customHeight="1">
      <c r="A15" s="17" t="inlineStr">
        <is>
          <t>Margin Health</t>
        </is>
      </c>
      <c r="B15" s="47">
        <f>LOGIC!B43</f>
        <v/>
      </c>
    </row>
    <row r="17" ht="28" customHeight="1">
      <c r="A17" s="13" t="inlineStr">
        <is>
          <t xml:space="preserve">  EFFORT SUMMARY</t>
        </is>
      </c>
      <c r="B17" s="14" t="n"/>
      <c r="C17" s="14" t="n"/>
      <c r="D17" s="14" t="n"/>
      <c r="E17" s="14" t="n"/>
    </row>
    <row r="18" ht="32" customHeight="1">
      <c r="A18" s="17" t="inlineStr">
        <is>
          <t>Estimated Hours</t>
        </is>
      </c>
      <c r="B18" s="48">
        <f>LOGIC!B23</f>
        <v/>
      </c>
    </row>
    <row r="19" ht="32" customHeight="1">
      <c r="A19" s="17" t="inlineStr">
        <is>
          <t>Adjusted Hours (risk-adjusted)</t>
        </is>
      </c>
      <c r="B19" s="49">
        <f>LOGIC!B24</f>
        <v/>
      </c>
    </row>
    <row r="20" ht="32" customHeight="1">
      <c r="A20" s="17" t="inlineStr">
        <is>
          <t>Hours with Buffer</t>
        </is>
      </c>
      <c r="B20" s="49">
        <f>LOGIC!B26</f>
        <v/>
      </c>
    </row>
    <row r="21" ht="32" customHeight="1">
      <c r="A21" s="17" t="inlineStr">
        <is>
          <t>Total Expenses</t>
        </is>
      </c>
      <c r="B21" s="42">
        <f>LOGIC!B29</f>
        <v/>
      </c>
    </row>
    <row r="23" ht="28" customHeight="1">
      <c r="A23" s="30" t="inlineStr">
        <is>
          <t xml:space="preserve">  PHASE BREAKDOWN</t>
        </is>
      </c>
      <c r="B23" s="31" t="n"/>
      <c r="C23" s="31" t="n"/>
      <c r="D23" s="31" t="n"/>
      <c r="E23" s="31" t="n"/>
    </row>
    <row r="24" ht="32" customHeight="1">
      <c r="A24" s="20" t="inlineStr">
        <is>
          <t>Phase</t>
        </is>
      </c>
      <c r="B24" s="20" t="inlineStr">
        <is>
          <t>Hours</t>
        </is>
      </c>
      <c r="C24" s="20" t="inlineStr">
        <is>
          <t>Cost</t>
        </is>
      </c>
      <c r="D24" s="20" t="inlineStr">
        <is>
          <t>% of Total</t>
        </is>
      </c>
      <c r="E24" s="20" t="inlineStr">
        <is>
          <t>Expenses</t>
        </is>
      </c>
    </row>
    <row r="25">
      <c r="A25" s="17">
        <f>LOGIC!A5</f>
        <v/>
      </c>
      <c r="B25" s="50">
        <f>LOGIC!B5</f>
        <v/>
      </c>
      <c r="C25" s="51">
        <f>LOGIC!E5</f>
        <v/>
      </c>
      <c r="D25" s="52">
        <f>LOGIC!G5</f>
        <v/>
      </c>
      <c r="E25" s="53">
        <f>LOGIC!D5</f>
        <v/>
      </c>
    </row>
    <row r="26">
      <c r="A26" s="17">
        <f>LOGIC!A6</f>
        <v/>
      </c>
      <c r="B26" s="50">
        <f>LOGIC!B6</f>
        <v/>
      </c>
      <c r="C26" s="51">
        <f>LOGIC!E6</f>
        <v/>
      </c>
      <c r="D26" s="52">
        <f>LOGIC!G6</f>
        <v/>
      </c>
      <c r="E26" s="53">
        <f>LOGIC!D6</f>
        <v/>
      </c>
    </row>
    <row r="27">
      <c r="A27" s="17">
        <f>LOGIC!A7</f>
        <v/>
      </c>
      <c r="B27" s="50">
        <f>LOGIC!B7</f>
        <v/>
      </c>
      <c r="C27" s="51">
        <f>LOGIC!E7</f>
        <v/>
      </c>
      <c r="D27" s="52">
        <f>LOGIC!G7</f>
        <v/>
      </c>
      <c r="E27" s="53">
        <f>LOGIC!D7</f>
        <v/>
      </c>
    </row>
    <row r="28">
      <c r="A28" s="17">
        <f>LOGIC!A8</f>
        <v/>
      </c>
      <c r="B28" s="50">
        <f>LOGIC!B8</f>
        <v/>
      </c>
      <c r="C28" s="51">
        <f>LOGIC!E8</f>
        <v/>
      </c>
      <c r="D28" s="52">
        <f>LOGIC!G8</f>
        <v/>
      </c>
      <c r="E28" s="53">
        <f>LOGIC!D8</f>
        <v/>
      </c>
    </row>
    <row r="29">
      <c r="A29" s="17">
        <f>LOGIC!A9</f>
        <v/>
      </c>
      <c r="B29" s="50">
        <f>LOGIC!B9</f>
        <v/>
      </c>
      <c r="C29" s="51">
        <f>LOGIC!E9</f>
        <v/>
      </c>
      <c r="D29" s="52">
        <f>LOGIC!G9</f>
        <v/>
      </c>
      <c r="E29" s="53">
        <f>LOGIC!D9</f>
        <v/>
      </c>
    </row>
    <row r="30">
      <c r="A30" s="17">
        <f>LOGIC!A10</f>
        <v/>
      </c>
      <c r="B30" s="50">
        <f>LOGIC!B10</f>
        <v/>
      </c>
      <c r="C30" s="51">
        <f>LOGIC!E10</f>
        <v/>
      </c>
      <c r="D30" s="52">
        <f>LOGIC!G10</f>
        <v/>
      </c>
      <c r="E30" s="53">
        <f>LOGIC!D10</f>
        <v/>
      </c>
    </row>
    <row r="31">
      <c r="A31" s="17">
        <f>LOGIC!A11</f>
        <v/>
      </c>
      <c r="B31" s="50">
        <f>LOGIC!B11</f>
        <v/>
      </c>
      <c r="C31" s="51">
        <f>LOGIC!E11</f>
        <v/>
      </c>
      <c r="D31" s="52">
        <f>LOGIC!G11</f>
        <v/>
      </c>
      <c r="E31" s="53">
        <f>LOGIC!D11</f>
        <v/>
      </c>
    </row>
    <row r="32">
      <c r="A32" s="17">
        <f>LOGIC!A12</f>
        <v/>
      </c>
      <c r="B32" s="50">
        <f>LOGIC!B12</f>
        <v/>
      </c>
      <c r="C32" s="51">
        <f>LOGIC!E12</f>
        <v/>
      </c>
      <c r="D32" s="52">
        <f>LOGIC!G12</f>
        <v/>
      </c>
      <c r="E32" s="53">
        <f>LOGIC!D12</f>
        <v/>
      </c>
    </row>
    <row r="33">
      <c r="A33" s="17">
        <f>LOGIC!A13</f>
        <v/>
      </c>
      <c r="B33" s="50">
        <f>LOGIC!B13</f>
        <v/>
      </c>
      <c r="C33" s="51">
        <f>LOGIC!E13</f>
        <v/>
      </c>
      <c r="D33" s="52">
        <f>LOGIC!G13</f>
        <v/>
      </c>
      <c r="E33" s="53">
        <f>LOGIC!D13</f>
        <v/>
      </c>
    </row>
    <row r="34">
      <c r="A34" s="17">
        <f>LOGIC!A14</f>
        <v/>
      </c>
      <c r="B34" s="50">
        <f>LOGIC!B14</f>
        <v/>
      </c>
      <c r="C34" s="51">
        <f>LOGIC!E14</f>
        <v/>
      </c>
      <c r="D34" s="52">
        <f>LOGIC!G14</f>
        <v/>
      </c>
      <c r="E34" s="53">
        <f>LOGIC!D14</f>
        <v/>
      </c>
    </row>
    <row r="35">
      <c r="A35" s="17">
        <f>LOGIC!A15</f>
        <v/>
      </c>
      <c r="B35" s="50">
        <f>LOGIC!B15</f>
        <v/>
      </c>
      <c r="C35" s="51">
        <f>LOGIC!E15</f>
        <v/>
      </c>
      <c r="D35" s="52">
        <f>LOGIC!G15</f>
        <v/>
      </c>
      <c r="E35" s="53">
        <f>LOGIC!D15</f>
        <v/>
      </c>
    </row>
    <row r="36">
      <c r="A36" s="17">
        <f>LOGIC!A16</f>
        <v/>
      </c>
      <c r="B36" s="50">
        <f>LOGIC!B16</f>
        <v/>
      </c>
      <c r="C36" s="51">
        <f>LOGIC!E16</f>
        <v/>
      </c>
      <c r="D36" s="52">
        <f>LOGIC!G16</f>
        <v/>
      </c>
      <c r="E36" s="53">
        <f>LOGIC!D16</f>
        <v/>
      </c>
    </row>
    <row r="37">
      <c r="A37" s="17">
        <f>LOGIC!A17</f>
        <v/>
      </c>
      <c r="B37" s="50">
        <f>LOGIC!B17</f>
        <v/>
      </c>
      <c r="C37" s="51">
        <f>LOGIC!E17</f>
        <v/>
      </c>
      <c r="D37" s="52">
        <f>LOGIC!G17</f>
        <v/>
      </c>
      <c r="E37" s="53">
        <f>LOGIC!D17</f>
        <v/>
      </c>
    </row>
    <row r="38">
      <c r="A38" s="17">
        <f>LOGIC!A18</f>
        <v/>
      </c>
      <c r="B38" s="50">
        <f>LOGIC!B18</f>
        <v/>
      </c>
      <c r="C38" s="51">
        <f>LOGIC!E18</f>
        <v/>
      </c>
      <c r="D38" s="52">
        <f>LOGIC!G18</f>
        <v/>
      </c>
      <c r="E38" s="53">
        <f>LOGIC!D18</f>
        <v/>
      </c>
    </row>
    <row r="39">
      <c r="A39" s="17">
        <f>LOGIC!A19</f>
        <v/>
      </c>
      <c r="B39" s="50">
        <f>LOGIC!B19</f>
        <v/>
      </c>
      <c r="C39" s="51">
        <f>LOGIC!E19</f>
        <v/>
      </c>
      <c r="D39" s="52">
        <f>LOGIC!G19</f>
        <v/>
      </c>
      <c r="E39" s="53">
        <f>LOGIC!D19</f>
        <v/>
      </c>
    </row>
    <row r="41" ht="24" customHeight="1">
      <c r="A41" s="54" t="inlineStr">
        <is>
          <t>RangeLead.com  |  Premium B2B Lead Data  |  Free Download — rangelead.com/free-tools</t>
        </is>
      </c>
    </row>
  </sheetData>
  <mergeCells count="7">
    <mergeCell ref="A4:E4"/>
    <mergeCell ref="A2:E2"/>
    <mergeCell ref="A10:E10"/>
    <mergeCell ref="A41:E41"/>
    <mergeCell ref="A1:E1"/>
    <mergeCell ref="A23:E23"/>
    <mergeCell ref="A17:E17"/>
  </mergeCells>
  <conditionalFormatting sqref="B13">
    <cfRule type="cellIs" priority="1" operator="greaterThanOrEqual" dxfId="0">
      <formula>0.3</formula>
    </cfRule>
    <cfRule type="cellIs" priority="2" operator="between" dxfId="1">
      <formula>0.15</formula>
      <formula>0.299</formula>
    </cfRule>
    <cfRule type="cellIs" priority="3" operator="lessThan" dxfId="2">
      <formula>0.15</formula>
    </cfRule>
  </conditionalFormatting>
  <conditionalFormatting sqref="B15">
    <cfRule type="cellIs" priority="4" operator="equal" dxfId="0">
      <formula>"GOOD"</formula>
    </cfRule>
    <cfRule type="cellIs" priority="5" operator="equal" dxfId="1">
      <formula>"OK"</formula>
    </cfRule>
    <cfRule type="cellIs" priority="6" operator="equal" dxfId="2">
      <formula>"BAD"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2026-02-10T15:45:39Z</dcterms:created>
  <dcterms:modified xmlns:dcterms="http://purl.org/dc/terms/" xmlns:xsi="http://www.w3.org/2001/XMLSchema-instance" xsi:type="dcterms:W3CDTF">2026-02-10T15:45:40Z</dcterms:modified>
</cp:coreProperties>
</file>