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0.0x"/>
    <numFmt numFmtId="166" formatCode="&quot;$&quot;#,##0"/>
    <numFmt numFmtId="167" formatCode="0.0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6"/>
    </font>
    <font>
      <name val="Aptos"/>
      <b val="1"/>
      <color rgb="000F1B2D"/>
      <sz val="13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center" vertical="center"/>
    </xf>
    <xf numFmtId="3" fontId="7" fillId="5" borderId="1" applyAlignment="1" pivotButton="0" quotePrefix="0" xfId="0">
      <alignment horizontal="center" vertical="center"/>
    </xf>
    <xf numFmtId="166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6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3" fontId="9" fillId="10" borderId="1" applyAlignment="1" pivotButton="0" quotePrefix="0" xfId="0">
      <alignment horizontal="center" vertical="center"/>
    </xf>
    <xf numFmtId="167" fontId="9" fillId="10" borderId="1" applyAlignment="1" pivotButton="0" quotePrefix="0" xfId="0">
      <alignment horizontal="center" vertical="center"/>
    </xf>
    <xf numFmtId="166" fontId="9" fillId="10" borderId="1" applyAlignment="1" pivotButton="0" quotePrefix="0" xfId="0">
      <alignment horizontal="center" vertical="center"/>
    </xf>
    <xf numFmtId="164" fontId="9" fillId="10" borderId="1" applyAlignment="1" pivotButton="0" quotePrefix="0" xfId="0">
      <alignment horizontal="center" vertical="center"/>
    </xf>
    <xf numFmtId="0" fontId="9" fillId="10" borderId="1" applyAlignment="1" pivotButton="0" quotePrefix="0" xfId="0">
      <alignment horizontal="center" vertical="center"/>
    </xf>
    <xf numFmtId="0" fontId="10" fillId="2" borderId="0" applyAlignment="1" pivotButton="0" quotePrefix="0" xfId="0">
      <alignment horizontal="center" vertical="center"/>
    </xf>
    <xf numFmtId="166" fontId="11" fillId="11" borderId="1" applyAlignment="1" pivotButton="0" quotePrefix="0" xfId="0">
      <alignment horizontal="center" vertical="center"/>
    </xf>
    <xf numFmtId="166" fontId="12" fillId="11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64" fontId="12" fillId="11" borderId="1" applyAlignment="1" pivotButton="0" quotePrefix="0" xfId="0">
      <alignment horizontal="center" vertical="center"/>
    </xf>
    <xf numFmtId="3" fontId="12" fillId="11" borderId="1" applyAlignment="1" pivotButton="0" quotePrefix="0" xfId="0">
      <alignment horizontal="center" vertical="center"/>
    </xf>
    <xf numFmtId="167" fontId="12" fillId="11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2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FREELANCE - HOURLY RATE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Determine your minimum viable hourly rate and target rate with profit. Account for taxes, business expenses, non-billable time, vacations, and desired savings to set sustainable freelance pricing.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Target annual income (take-home)</t>
        </is>
      </c>
    </row>
    <row r="9" ht="22" customHeight="1">
      <c r="A9" s="6" t="inlineStr">
        <is>
          <t xml:space="preserve">  • Annual business expenses (by category)</t>
        </is>
      </c>
    </row>
    <row r="10" ht="22" customHeight="1">
      <c r="A10" s="6" t="inlineStr">
        <is>
          <t xml:space="preserve">  • Billable hours per week</t>
        </is>
      </c>
    </row>
    <row r="11" ht="22" customHeight="1">
      <c r="A11" s="6" t="inlineStr">
        <is>
          <t xml:space="preserve">  • Vacation weeks per year</t>
        </is>
      </c>
    </row>
    <row r="12" ht="22" customHeight="1">
      <c r="A12" s="6" t="inlineStr">
        <is>
          <t xml:space="preserve">  • Sick/personal days per year</t>
        </is>
      </c>
    </row>
    <row r="13" ht="22" customHeight="1">
      <c r="A13" s="6" t="inlineStr">
        <is>
          <t xml:space="preserve">  • Desired annual savings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Minimum hourly rate (break-even)</t>
        </is>
      </c>
    </row>
    <row r="17" ht="22" customHeight="1">
      <c r="A17" s="6" t="inlineStr">
        <is>
          <t xml:space="preserve">  • Target hourly rate (with profit)</t>
        </is>
      </c>
    </row>
    <row r="18" ht="22" customHeight="1">
      <c r="A18" s="6" t="inlineStr">
        <is>
          <t xml:space="preserve">  • Day rate (8-hour day)</t>
        </is>
      </c>
    </row>
    <row r="19" ht="22" customHeight="1">
      <c r="A19" s="6" t="inlineStr">
        <is>
          <t xml:space="preserve">  • Half-day rate</t>
        </is>
      </c>
    </row>
    <row r="20" ht="22" customHeight="1">
      <c r="A20" s="6" t="inlineStr">
        <is>
          <t xml:space="preserve">  • Suggested project rate ranges</t>
        </is>
      </c>
    </row>
    <row r="21" ht="22" customHeight="1">
      <c r="A21" s="6" t="inlineStr">
        <is>
          <t xml:space="preserve">  • Annual revenue needed</t>
        </is>
      </c>
    </row>
    <row r="22" ht="22" customHeight="1">
      <c r="A22" s="6" t="inlineStr">
        <is>
          <t xml:space="preserve">  • Monthly revenue target</t>
        </is>
      </c>
    </row>
    <row r="24">
      <c r="A24" s="5" t="inlineStr">
        <is>
          <t>DO NOT EDIT</t>
        </is>
      </c>
    </row>
    <row r="25" ht="22" customHeight="1">
      <c r="A25" s="6" t="inlineStr">
        <is>
          <t xml:space="preserve">  • LOGIC sheet — contains all calculations</t>
        </is>
      </c>
    </row>
    <row r="26" ht="22" customHeight="1">
      <c r="A26" s="6" t="inlineStr">
        <is>
          <t xml:space="preserve">  • OUTPUT sheet — displays results from LOGIC</t>
        </is>
      </c>
    </row>
    <row r="27" ht="22" customHeight="1">
      <c r="A27" s="6" t="inlineStr">
        <is>
          <t xml:space="preserve">  • CONFIG sheet — contains constants and rates</t>
        </is>
      </c>
    </row>
    <row r="29">
      <c r="A29" s="5" t="inlineStr">
        <is>
          <t>HOW TO USE</t>
        </is>
      </c>
    </row>
    <row r="30" ht="22" customHeight="1">
      <c r="A30" s="6" t="inlineStr">
        <is>
          <t xml:space="preserve">  • Go to the INPUT sheet and fill in the yellow-highlighted cells</t>
        </is>
      </c>
    </row>
    <row r="31" ht="22" customHeight="1">
      <c r="A31" s="6" t="inlineStr">
        <is>
          <t xml:space="preserve">  • Results auto-calculate instantly on the OUTPUT sheet</t>
        </is>
      </c>
    </row>
    <row r="32" ht="22" customHeight="1">
      <c r="A32" s="6" t="inlineStr">
        <is>
          <t xml:space="preserve">  • Adjust CONFIG values only if you understand the assumptions</t>
        </is>
      </c>
    </row>
  </sheetData>
  <mergeCells count="22">
    <mergeCell ref="A30:B30"/>
    <mergeCell ref="A11:B11"/>
    <mergeCell ref="A1:B1"/>
    <mergeCell ref="A16:B16"/>
    <mergeCell ref="A25:B25"/>
    <mergeCell ref="A18:B18"/>
    <mergeCell ref="A27:B27"/>
    <mergeCell ref="A12:B12"/>
    <mergeCell ref="A26:B26"/>
    <mergeCell ref="A21:B21"/>
    <mergeCell ref="A2:B2"/>
    <mergeCell ref="A5:B5"/>
    <mergeCell ref="A32:B32"/>
    <mergeCell ref="A17:B17"/>
    <mergeCell ref="A8:B8"/>
    <mergeCell ref="A22:B22"/>
    <mergeCell ref="A20:B20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1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Tax &amp; Business Constants</t>
        </is>
      </c>
      <c r="B1" s="8" t="n"/>
      <c r="C1" s="8" t="n"/>
    </row>
    <row r="3" ht="26" customHeight="1">
      <c r="A3" s="9" t="inlineStr">
        <is>
          <t>Self-Employment Tax Rate</t>
        </is>
      </c>
      <c r="B3" s="10" t="n">
        <v>0.153</v>
      </c>
      <c r="C3" s="11" t="inlineStr">
        <is>
          <t>Social Security + Medicare (US)</t>
        </is>
      </c>
    </row>
    <row r="4" ht="26" customHeight="1">
      <c r="A4" s="9" t="inlineStr">
        <is>
          <t>Income Tax Rate (effective)</t>
        </is>
      </c>
      <c r="B4" s="12" t="n">
        <v>0.22</v>
      </c>
      <c r="C4" s="11" t="inlineStr">
        <is>
          <t>Estimated effective federal+state rate</t>
        </is>
      </c>
    </row>
    <row r="5" ht="26" customHeight="1">
      <c r="A5" s="9" t="inlineStr">
        <is>
          <t>Profit Margin Target</t>
        </is>
      </c>
      <c r="B5" s="12" t="n">
        <v>0.2</v>
      </c>
      <c r="C5" s="11" t="inlineStr">
        <is>
          <t>Desired profit above break-even</t>
        </is>
      </c>
    </row>
    <row r="6" ht="26" customHeight="1">
      <c r="A6" s="9" t="inlineStr">
        <is>
          <t>Premium Rate Multiplier</t>
        </is>
      </c>
      <c r="B6" s="13" t="n">
        <v>1.5</v>
      </c>
      <c r="C6" s="11" t="inlineStr">
        <is>
          <t>Rush/premium work multiplier</t>
        </is>
      </c>
    </row>
    <row r="7" ht="26" customHeight="1">
      <c r="A7" s="9" t="inlineStr">
        <is>
          <t>Working Hours Per Day</t>
        </is>
      </c>
      <c r="B7" s="14" t="n">
        <v>8</v>
      </c>
      <c r="C7" s="11" t="inlineStr">
        <is>
          <t>Standard billable day length</t>
        </is>
      </c>
    </row>
    <row r="8" ht="26" customHeight="1">
      <c r="A8" s="9" t="inlineStr">
        <is>
          <t>Admin/Non-Billable (%)</t>
        </is>
      </c>
      <c r="B8" s="12" t="n">
        <v>0.2</v>
      </c>
      <c r="C8" s="11" t="inlineStr">
        <is>
          <t>% of time on admin, marketing, etc.</t>
        </is>
      </c>
    </row>
    <row r="9" ht="26" customHeight="1">
      <c r="A9" s="9" t="inlineStr">
        <is>
          <t>Health Insurance (annual)</t>
        </is>
      </c>
      <c r="B9" s="15" t="n">
        <v>7200</v>
      </c>
      <c r="C9" s="11" t="inlineStr">
        <is>
          <t>Annual health insurance premium</t>
        </is>
      </c>
    </row>
    <row r="10" ht="26" customHeight="1">
      <c r="A10" s="9" t="inlineStr">
        <is>
          <t>Retirement Contribution (%)</t>
        </is>
      </c>
      <c r="B10" s="12" t="n">
        <v>0.15</v>
      </c>
      <c r="C10" s="11" t="inlineStr">
        <is>
          <t>% of income to save for retirement</t>
        </is>
      </c>
    </row>
    <row r="11" ht="26" customHeight="1">
      <c r="A11" s="9" t="inlineStr">
        <is>
          <t>Rate Rounding</t>
        </is>
      </c>
      <c r="B11" s="14" t="n">
        <v>5</v>
      </c>
      <c r="C11" s="11" t="inlineStr">
        <is>
          <t>Round rates to nearest $ amount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C22"/>
  <sheetViews>
    <sheetView showGridLines="0" zoomScale="110"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28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6" t="inlineStr">
        <is>
          <t xml:space="preserve">  RATE CALCULATOR INPUTS — Enter your data in yellow cells</t>
        </is>
      </c>
      <c r="B1" s="17" t="n"/>
      <c r="C1" s="17" t="n"/>
    </row>
    <row r="3" ht="28" customHeight="1">
      <c r="A3" s="18" t="inlineStr">
        <is>
          <t xml:space="preserve">  INCOME GOALS</t>
        </is>
      </c>
      <c r="B3" s="19" t="n"/>
      <c r="C3" s="19" t="n"/>
    </row>
    <row r="4" ht="28" customHeight="1">
      <c r="A4" s="20" t="inlineStr">
        <is>
          <t>Target Annual Take-Home ($)</t>
        </is>
      </c>
      <c r="B4" s="21" t="n">
        <v>90000</v>
      </c>
      <c r="C4" s="11" t="inlineStr">
        <is>
          <t>After taxes and expenses</t>
        </is>
      </c>
    </row>
    <row r="5" ht="28" customHeight="1">
      <c r="A5" s="20" t="inlineStr">
        <is>
          <t>Desired Annual Savings ($)</t>
        </is>
      </c>
      <c r="B5" s="21" t="n">
        <v>15000</v>
      </c>
      <c r="C5" s="11" t="inlineStr">
        <is>
          <t>Emergency fund, investments</t>
        </is>
      </c>
    </row>
    <row r="7" ht="28" customHeight="1">
      <c r="A7" s="18" t="inlineStr">
        <is>
          <t xml:space="preserve">  TIME ALLOCATION</t>
        </is>
      </c>
      <c r="B7" s="19" t="n"/>
      <c r="C7" s="19" t="n"/>
    </row>
    <row r="8" ht="28" customHeight="1">
      <c r="A8" s="20" t="inlineStr">
        <is>
          <t>Billable Hours Per Week</t>
        </is>
      </c>
      <c r="B8" s="22" t="n">
        <v>30</v>
      </c>
      <c r="C8" s="11" t="inlineStr">
        <is>
          <t>Hours you can actually bill clients</t>
        </is>
      </c>
    </row>
    <row r="9" ht="28" customHeight="1">
      <c r="A9" s="20" t="inlineStr">
        <is>
          <t>Vacation Weeks Per Year</t>
        </is>
      </c>
      <c r="B9" s="22" t="n">
        <v>3</v>
      </c>
      <c r="C9" s="11" t="inlineStr">
        <is>
          <t>Weeks completely off</t>
        </is>
      </c>
    </row>
    <row r="10" ht="28" customHeight="1">
      <c r="A10" s="20" t="inlineStr">
        <is>
          <t>Sick / Personal Days Per Year</t>
        </is>
      </c>
      <c r="B10" s="22" t="n">
        <v>5</v>
      </c>
      <c r="C10" s="11" t="inlineStr">
        <is>
          <t>Non-vacation days off</t>
        </is>
      </c>
    </row>
    <row r="11" ht="28" customHeight="1">
      <c r="A11" s="20" t="inlineStr">
        <is>
          <t>Holidays Per Year</t>
        </is>
      </c>
      <c r="B11" s="22" t="n">
        <v>10</v>
      </c>
      <c r="C11" s="11" t="inlineStr">
        <is>
          <t>National/observed holidays</t>
        </is>
      </c>
    </row>
    <row r="13" ht="28" customHeight="1">
      <c r="A13" s="23" t="inlineStr">
        <is>
          <t xml:space="preserve">  BUSINESS EXPENSES (Annual)</t>
        </is>
      </c>
      <c r="B13" s="24" t="n"/>
      <c r="C13" s="24" t="n"/>
    </row>
    <row r="14" ht="28" customHeight="1">
      <c r="A14" s="20" t="inlineStr">
        <is>
          <t>Software &amp; Tools ($)</t>
        </is>
      </c>
      <c r="B14" s="21" t="n">
        <v>3600</v>
      </c>
      <c r="C14" s="11" t="inlineStr">
        <is>
          <t>Subscriptions, licenses</t>
        </is>
      </c>
    </row>
    <row r="15" ht="28" customHeight="1">
      <c r="A15" s="20" t="inlineStr">
        <is>
          <t>Office / Coworking ($)</t>
        </is>
      </c>
      <c r="B15" s="21" t="n">
        <v>4800</v>
      </c>
      <c r="C15" s="11" t="inlineStr">
        <is>
          <t>Rent, coworking membership</t>
        </is>
      </c>
    </row>
    <row r="16" ht="28" customHeight="1">
      <c r="A16" s="20" t="inlineStr">
        <is>
          <t>Equipment &amp; Hardware ($)</t>
        </is>
      </c>
      <c r="B16" s="21" t="n">
        <v>2000</v>
      </c>
      <c r="C16" s="11" t="inlineStr">
        <is>
          <t>Computer, peripherals, annual depreciation</t>
        </is>
      </c>
    </row>
    <row r="17" ht="28" customHeight="1">
      <c r="A17" s="20" t="inlineStr">
        <is>
          <t>Professional Development ($)</t>
        </is>
      </c>
      <c r="B17" s="21" t="n">
        <v>1500</v>
      </c>
      <c r="C17" s="11" t="inlineStr">
        <is>
          <t>Courses, conferences, books</t>
        </is>
      </c>
    </row>
    <row r="18" ht="28" customHeight="1">
      <c r="A18" s="20" t="inlineStr">
        <is>
          <t>Marketing &amp; Advertising ($)</t>
        </is>
      </c>
      <c r="B18" s="21" t="n">
        <v>2400</v>
      </c>
      <c r="C18" s="11" t="inlineStr">
        <is>
          <t>Website, ads, portfolio hosting</t>
        </is>
      </c>
    </row>
    <row r="19" ht="28" customHeight="1">
      <c r="A19" s="20" t="inlineStr">
        <is>
          <t>Insurance (Liability) ($)</t>
        </is>
      </c>
      <c r="B19" s="21" t="n">
        <v>1200</v>
      </c>
      <c r="C19" s="11" t="inlineStr">
        <is>
          <t>Professional liability / E&amp;O</t>
        </is>
      </c>
    </row>
    <row r="20" ht="28" customHeight="1">
      <c r="A20" s="20" t="inlineStr">
        <is>
          <t>Accounting &amp; Legal ($)</t>
        </is>
      </c>
      <c r="B20" s="21" t="n">
        <v>2000</v>
      </c>
      <c r="C20" s="11" t="inlineStr">
        <is>
          <t>Bookkeeper, tax prep, legal</t>
        </is>
      </c>
    </row>
    <row r="21" ht="28" customHeight="1">
      <c r="A21" s="20" t="inlineStr">
        <is>
          <t>Travel &amp; Transportation ($)</t>
        </is>
      </c>
      <c r="B21" s="21" t="n">
        <v>1800</v>
      </c>
      <c r="C21" s="11" t="inlineStr">
        <is>
          <t>Client visits, commute</t>
        </is>
      </c>
    </row>
    <row r="22" ht="28" customHeight="1">
      <c r="A22" s="20" t="inlineStr">
        <is>
          <t>Misc / Other ($)</t>
        </is>
      </c>
      <c r="B22" s="21" t="n">
        <v>1000</v>
      </c>
      <c r="C22" s="11" t="inlineStr">
        <is>
          <t>Anything not covered above</t>
        </is>
      </c>
    </row>
  </sheetData>
  <mergeCells count="4">
    <mergeCell ref="A1:C1"/>
    <mergeCell ref="A7:C7"/>
    <mergeCell ref="A13:C13"/>
    <mergeCell ref="A3:C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C47"/>
  <sheetViews>
    <sheetView showGridLines="0" zoomScale="110" workbookViewId="0">
      <selection activeCell="A1" sqref="A1"/>
    </sheetView>
  </sheetViews>
  <sheetFormatPr baseColWidth="8" defaultRowHeight="15"/>
  <cols>
    <col width="34" customWidth="1" min="1" max="1"/>
    <col width="20" customWidth="1" min="2" max="2"/>
    <col width="28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3" t="inlineStr">
        <is>
          <t xml:space="preserve">  CALCULATIONS — All formulas, do NOT edit</t>
        </is>
      </c>
      <c r="B1" s="24" t="n"/>
      <c r="C1" s="24" t="n"/>
    </row>
    <row r="3" ht="28" customHeight="1">
      <c r="A3" s="25" t="inlineStr">
        <is>
          <t xml:space="preserve">  TIME CALCULATIONS</t>
        </is>
      </c>
      <c r="B3" s="26" t="n"/>
      <c r="C3" s="26" t="n"/>
    </row>
    <row r="5" ht="28" customHeight="1">
      <c r="A5" s="27" t="inlineStr">
        <is>
          <t>Weeks Per Year</t>
        </is>
      </c>
      <c r="B5" s="28">
        <f>52</f>
        <v/>
      </c>
    </row>
    <row r="6" ht="28" customHeight="1">
      <c r="A6" s="27" t="inlineStr">
        <is>
          <t>Working Weeks</t>
        </is>
      </c>
      <c r="B6" s="28">
        <f>B5-INPUT!B9</f>
        <v/>
      </c>
    </row>
    <row r="7" ht="28" customHeight="1">
      <c r="A7" s="27" t="inlineStr">
        <is>
          <t>Working Days (before holidays/sick)</t>
        </is>
      </c>
      <c r="B7" s="28">
        <f>B6*5</f>
        <v/>
      </c>
    </row>
    <row r="8" ht="28" customHeight="1">
      <c r="A8" s="27" t="inlineStr">
        <is>
          <t>Days Off (holidays + sick)</t>
        </is>
      </c>
      <c r="B8" s="28">
        <f>INPUT!B10+INPUT!B11</f>
        <v/>
      </c>
    </row>
    <row r="9" ht="28" customHeight="1">
      <c r="A9" s="27" t="inlineStr">
        <is>
          <t>Net Working Days</t>
        </is>
      </c>
      <c r="B9" s="28">
        <f>B7-B8</f>
        <v/>
      </c>
    </row>
    <row r="10" ht="28" customHeight="1">
      <c r="A10" s="27" t="inlineStr">
        <is>
          <t>Billable Hours Per Year</t>
        </is>
      </c>
      <c r="B10" s="28">
        <f>INPUT!B8*B6</f>
        <v/>
      </c>
    </row>
    <row r="11" ht="28" customHeight="1">
      <c r="A11" s="27" t="inlineStr">
        <is>
          <t>Effective Billable Hours (after non-bill)</t>
        </is>
      </c>
      <c r="B11" s="28">
        <f>B10*(1-CONFIG!B8)</f>
        <v/>
      </c>
    </row>
    <row r="12" ht="28" customHeight="1">
      <c r="A12" s="27" t="inlineStr">
        <is>
          <t>Billable Hours Per Month</t>
        </is>
      </c>
      <c r="B12" s="29">
        <f>B11/12</f>
        <v/>
      </c>
    </row>
    <row r="13" ht="28" customHeight="1">
      <c r="A13" s="27" t="inlineStr">
        <is>
          <t>Billable Days Per Year</t>
        </is>
      </c>
      <c r="B13" s="29">
        <f>B11/CONFIG!B7</f>
        <v/>
      </c>
    </row>
    <row r="15" ht="28" customHeight="1">
      <c r="A15" s="25" t="inlineStr">
        <is>
          <t xml:space="preserve">  EXPENSE CALCULATIONS</t>
        </is>
      </c>
      <c r="B15" s="26" t="n"/>
      <c r="C15" s="26" t="n"/>
    </row>
    <row r="17" ht="28" customHeight="1">
      <c r="A17" s="27" t="inlineStr">
        <is>
          <t>Total Business Expenses</t>
        </is>
      </c>
      <c r="B17" s="30">
        <f>SUM(INPUT!B14:B22)</f>
        <v/>
      </c>
    </row>
    <row r="18" ht="28" customHeight="1">
      <c r="A18" s="27" t="inlineStr">
        <is>
          <t>Health Insurance</t>
        </is>
      </c>
      <c r="B18" s="30">
        <f>CONFIG!B9</f>
        <v/>
      </c>
    </row>
    <row r="19" ht="28" customHeight="1">
      <c r="A19" s="27" t="inlineStr">
        <is>
          <t>Retirement Contribution</t>
        </is>
      </c>
      <c r="B19" s="30">
        <f>INPUT!B4*CONFIG!B10</f>
        <v/>
      </c>
    </row>
    <row r="20" ht="28" customHeight="1">
      <c r="A20" s="27" t="inlineStr">
        <is>
          <t>Total Personal + Business Expenses</t>
        </is>
      </c>
      <c r="B20" s="30">
        <f>B17+B18+B19</f>
        <v/>
      </c>
    </row>
    <row r="22" ht="28" customHeight="1">
      <c r="A22" s="25" t="inlineStr">
        <is>
          <t xml:space="preserve">  REVENUE REQUIREMENTS</t>
        </is>
      </c>
      <c r="B22" s="26" t="n"/>
      <c r="C22" s="26" t="n"/>
    </row>
    <row r="24" ht="28" customHeight="1">
      <c r="A24" s="27" t="inlineStr">
        <is>
          <t>Net Income Needed (take-home + savings)</t>
        </is>
      </c>
      <c r="B24" s="30">
        <f>INPUT!B4+INPUT!B5</f>
        <v/>
      </c>
    </row>
    <row r="25" ht="28" customHeight="1">
      <c r="A25" s="27" t="inlineStr">
        <is>
          <t>Plus Expenses</t>
        </is>
      </c>
      <c r="B25" s="30">
        <f>B20</f>
        <v/>
      </c>
    </row>
    <row r="26" ht="28" customHeight="1">
      <c r="A26" s="27" t="inlineStr">
        <is>
          <t>Pre-Tax Revenue Needed</t>
        </is>
      </c>
      <c r="B26" s="30">
        <f>IFERROR((B24+B25)/(1-CONFIG!B3-CONFIG!B4),0)</f>
        <v/>
      </c>
    </row>
    <row r="27" ht="28" customHeight="1">
      <c r="A27" s="27" t="inlineStr">
        <is>
          <t>Self-Employment Tax</t>
        </is>
      </c>
      <c r="B27" s="30">
        <f>B26*CONFIG!B3</f>
        <v/>
      </c>
    </row>
    <row r="28" ht="28" customHeight="1">
      <c r="A28" s="27" t="inlineStr">
        <is>
          <t>Income Tax</t>
        </is>
      </c>
      <c r="B28" s="30">
        <f>B26*CONFIG!B4</f>
        <v/>
      </c>
    </row>
    <row r="29" ht="28" customHeight="1">
      <c r="A29" s="27" t="inlineStr">
        <is>
          <t>Total Tax Burden</t>
        </is>
      </c>
      <c r="B29" s="30">
        <f>B27+B28</f>
        <v/>
      </c>
    </row>
    <row r="30" ht="28" customHeight="1">
      <c r="A30" s="27" t="inlineStr">
        <is>
          <t>Monthly Revenue Target</t>
        </is>
      </c>
      <c r="B30" s="30">
        <f>B26/12</f>
        <v/>
      </c>
    </row>
    <row r="32" ht="28" customHeight="1">
      <c r="A32" s="25" t="inlineStr">
        <is>
          <t xml:space="preserve">  RATE CALCULATIONS</t>
        </is>
      </c>
      <c r="B32" s="26" t="n"/>
      <c r="C32" s="26" t="n"/>
    </row>
    <row r="34" ht="28" customHeight="1">
      <c r="A34" s="27" t="inlineStr">
        <is>
          <t>Minimum Hourly Rate (break-even)</t>
        </is>
      </c>
      <c r="B34" s="30">
        <f>IFERROR(CEILING(B26/B11,CONFIG!B11),0)</f>
        <v/>
      </c>
    </row>
    <row r="35" ht="28" customHeight="1">
      <c r="A35" s="27" t="inlineStr">
        <is>
          <t>Target Hourly Rate (with profit)</t>
        </is>
      </c>
      <c r="B35" s="30">
        <f>IFERROR(CEILING(B34*(1+CONFIG!B5),CONFIG!B11),0)</f>
        <v/>
      </c>
    </row>
    <row r="36" ht="28" customHeight="1">
      <c r="A36" s="27" t="inlineStr">
        <is>
          <t>Premium/Rush Rate</t>
        </is>
      </c>
      <c r="B36" s="30">
        <f>CEILING(B35*CONFIG!B6,CONFIG!B11)</f>
        <v/>
      </c>
    </row>
    <row r="37" ht="28" customHeight="1">
      <c r="A37" s="27" t="inlineStr">
        <is>
          <t>Day Rate (standard)</t>
        </is>
      </c>
      <c r="B37" s="30">
        <f>B35*CONFIG!B7</f>
        <v/>
      </c>
    </row>
    <row r="38" ht="28" customHeight="1">
      <c r="A38" s="27" t="inlineStr">
        <is>
          <t>Half-Day Rate</t>
        </is>
      </c>
      <c r="B38" s="30">
        <f>B35*(CONFIG!B7/2)</f>
        <v/>
      </c>
    </row>
    <row r="39" ht="28" customHeight="1">
      <c r="A39" s="27" t="inlineStr">
        <is>
          <t>Weekly Rate</t>
        </is>
      </c>
      <c r="B39" s="30">
        <f>B35*INPUT!B8</f>
        <v/>
      </c>
    </row>
    <row r="40" ht="28" customHeight="1">
      <c r="A40" s="27" t="inlineStr">
        <is>
          <t>10-Hour Project Rate</t>
        </is>
      </c>
      <c r="B40" s="30">
        <f>B35*10</f>
        <v/>
      </c>
    </row>
    <row r="41" ht="28" customHeight="1">
      <c r="A41" s="27" t="inlineStr">
        <is>
          <t>40-Hour Project Rate</t>
        </is>
      </c>
      <c r="B41" s="30">
        <f>B35*40</f>
        <v/>
      </c>
    </row>
    <row r="42" ht="28" customHeight="1">
      <c r="A42" s="27" t="inlineStr">
        <is>
          <t>100-Hour Project Rate</t>
        </is>
      </c>
      <c r="B42" s="30">
        <f>B35*100*0.95</f>
        <v/>
      </c>
    </row>
    <row r="43" ht="28" customHeight="1">
      <c r="A43" s="27" t="inlineStr">
        <is>
          <t>Revenue at Min Rate</t>
        </is>
      </c>
      <c r="B43" s="30">
        <f>B34*B11</f>
        <v/>
      </c>
    </row>
    <row r="44" ht="28" customHeight="1">
      <c r="A44" s="27" t="inlineStr">
        <is>
          <t>Revenue at Target Rate</t>
        </is>
      </c>
      <c r="B44" s="30">
        <f>B35*B11</f>
        <v/>
      </c>
    </row>
    <row r="45" ht="28" customHeight="1">
      <c r="A45" s="27" t="inlineStr">
        <is>
          <t>Profit at Target Rate</t>
        </is>
      </c>
      <c r="B45" s="30">
        <f>B44-B26</f>
        <v/>
      </c>
    </row>
    <row r="46" ht="28" customHeight="1">
      <c r="A46" s="27" t="inlineStr">
        <is>
          <t>Effective Tax Rate</t>
        </is>
      </c>
      <c r="B46" s="31">
        <f>IFERROR(B29/B26,0)</f>
        <v/>
      </c>
    </row>
    <row r="47" ht="28" customHeight="1">
      <c r="A47" s="27" t="inlineStr">
        <is>
          <t>Rate Viability</t>
        </is>
      </c>
      <c r="B47" s="32">
        <f>IF(B35&lt;50,"LOW",IF(B35&lt;150,"COMPETITIVE","PREMIUM"))</f>
        <v/>
      </c>
    </row>
  </sheetData>
  <mergeCells count="5">
    <mergeCell ref="A1:C1"/>
    <mergeCell ref="A32:C32"/>
    <mergeCell ref="A22:C22"/>
    <mergeCell ref="A3:C3"/>
    <mergeCell ref="A15:C1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3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3" t="inlineStr">
        <is>
          <t>HOURLY RATE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8" t="inlineStr">
        <is>
          <t xml:space="preserve">  YOUR RATES</t>
        </is>
      </c>
      <c r="B4" s="19" t="n"/>
      <c r="C4" s="19" t="n"/>
      <c r="D4" s="19" t="n"/>
      <c r="E4" s="19" t="n"/>
    </row>
    <row r="5" ht="32" customHeight="1">
      <c r="A5" s="20" t="inlineStr">
        <is>
          <t>Minimum Hourly Rate</t>
        </is>
      </c>
      <c r="B5" s="34">
        <f>LOGIC!B34</f>
        <v/>
      </c>
    </row>
    <row r="6" ht="32" customHeight="1">
      <c r="A6" s="20" t="inlineStr">
        <is>
          <t>Target Hourly Rate</t>
        </is>
      </c>
      <c r="B6" s="34">
        <f>LOGIC!B35</f>
        <v/>
      </c>
    </row>
    <row r="7" ht="32" customHeight="1">
      <c r="A7" s="20" t="inlineStr">
        <is>
          <t>Premium / Rush Rate</t>
        </is>
      </c>
      <c r="B7" s="35">
        <f>LOGIC!B36</f>
        <v/>
      </c>
    </row>
    <row r="8" ht="32" customHeight="1">
      <c r="A8" s="20" t="inlineStr">
        <is>
          <t>Rate Positioning</t>
        </is>
      </c>
      <c r="B8" s="36">
        <f>LOGIC!B47</f>
        <v/>
      </c>
    </row>
    <row r="10" ht="28" customHeight="1">
      <c r="A10" s="37" t="inlineStr">
        <is>
          <t xml:space="preserve">  PACKAGED RATES</t>
        </is>
      </c>
      <c r="B10" s="38" t="n"/>
      <c r="C10" s="38" t="n"/>
      <c r="D10" s="38" t="n"/>
      <c r="E10" s="38" t="n"/>
    </row>
    <row r="11" ht="32" customHeight="1">
      <c r="A11" s="20" t="inlineStr">
        <is>
          <t>Day Rate (8 hrs)</t>
        </is>
      </c>
      <c r="B11" s="35">
        <f>LOGIC!B37</f>
        <v/>
      </c>
    </row>
    <row r="12" ht="32" customHeight="1">
      <c r="A12" s="20" t="inlineStr">
        <is>
          <t>Half-Day Rate (4 hrs)</t>
        </is>
      </c>
      <c r="B12" s="35">
        <f>LOGIC!B38</f>
        <v/>
      </c>
    </row>
    <row r="13" ht="32" customHeight="1">
      <c r="A13" s="20" t="inlineStr">
        <is>
          <t>Weekly Rate</t>
        </is>
      </c>
      <c r="B13" s="35">
        <f>LOGIC!B39</f>
        <v/>
      </c>
    </row>
    <row r="15" ht="28" customHeight="1">
      <c r="A15" s="16" t="inlineStr">
        <is>
          <t xml:space="preserve">  PROJECT RATE SUGGESTIONS</t>
        </is>
      </c>
      <c r="B15" s="17" t="n"/>
      <c r="C15" s="17" t="n"/>
      <c r="D15" s="17" t="n"/>
      <c r="E15" s="17" t="n"/>
    </row>
    <row r="16" ht="32" customHeight="1">
      <c r="A16" s="20" t="inlineStr">
        <is>
          <t>Small Project (10 hrs)</t>
        </is>
      </c>
      <c r="B16" s="35">
        <f>LOGIC!B40</f>
        <v/>
      </c>
    </row>
    <row r="17" ht="32" customHeight="1">
      <c r="A17" s="20" t="inlineStr">
        <is>
          <t>Medium Project (40 hrs)</t>
        </is>
      </c>
      <c r="B17" s="35">
        <f>LOGIC!B41</f>
        <v/>
      </c>
    </row>
    <row r="18" ht="32" customHeight="1">
      <c r="A18" s="20" t="inlineStr">
        <is>
          <t>Large Project (100 hrs, 5% discount)</t>
        </is>
      </c>
      <c r="B18" s="35">
        <f>LOGIC!B42</f>
        <v/>
      </c>
    </row>
    <row r="20" ht="28" customHeight="1">
      <c r="A20" s="25" t="inlineStr">
        <is>
          <t xml:space="preserve">  FINANCIAL SUMMARY</t>
        </is>
      </c>
      <c r="B20" s="26" t="n"/>
      <c r="C20" s="26" t="n"/>
      <c r="D20" s="26" t="n"/>
      <c r="E20" s="26" t="n"/>
    </row>
    <row r="21" ht="32" customHeight="1">
      <c r="A21" s="20" t="inlineStr">
        <is>
          <t>Annual Revenue Needed</t>
        </is>
      </c>
      <c r="B21" s="35">
        <f>LOGIC!B26</f>
        <v/>
      </c>
    </row>
    <row r="22" ht="32" customHeight="1">
      <c r="A22" s="20" t="inlineStr">
        <is>
          <t>Monthly Revenue Target</t>
        </is>
      </c>
      <c r="B22" s="35">
        <f>LOGIC!B30</f>
        <v/>
      </c>
    </row>
    <row r="23" ht="32" customHeight="1">
      <c r="A23" s="20" t="inlineStr">
        <is>
          <t>Total Annual Tax</t>
        </is>
      </c>
      <c r="B23" s="35">
        <f>LOGIC!B29</f>
        <v/>
      </c>
    </row>
    <row r="24" ht="32" customHeight="1">
      <c r="A24" s="20" t="inlineStr">
        <is>
          <t>Effective Tax Rate</t>
        </is>
      </c>
      <c r="B24" s="39">
        <f>LOGIC!B46</f>
        <v/>
      </c>
    </row>
    <row r="25" ht="32" customHeight="1">
      <c r="A25" s="20" t="inlineStr">
        <is>
          <t>Annual Profit at Target</t>
        </is>
      </c>
      <c r="B25" s="35">
        <f>LOGIC!B45</f>
        <v/>
      </c>
    </row>
    <row r="27" ht="28" customHeight="1">
      <c r="A27" s="23" t="inlineStr">
        <is>
          <t xml:space="preserve">  BILLABLE TIME</t>
        </is>
      </c>
      <c r="B27" s="24" t="n"/>
      <c r="C27" s="24" t="n"/>
      <c r="D27" s="24" t="n"/>
      <c r="E27" s="24" t="n"/>
    </row>
    <row r="28" ht="32" customHeight="1">
      <c r="A28" s="20" t="inlineStr">
        <is>
          <t>Billable Hours / Year</t>
        </is>
      </c>
      <c r="B28" s="40">
        <f>LOGIC!B11</f>
        <v/>
      </c>
    </row>
    <row r="29" ht="32" customHeight="1">
      <c r="A29" s="20" t="inlineStr">
        <is>
          <t>Billable Hours / Month</t>
        </is>
      </c>
      <c r="B29" s="41">
        <f>LOGIC!B12</f>
        <v/>
      </c>
    </row>
    <row r="30" ht="32" customHeight="1">
      <c r="A30" s="20" t="inlineStr">
        <is>
          <t>Billable Days / Year</t>
        </is>
      </c>
      <c r="B30" s="41">
        <f>LOGIC!B13</f>
        <v/>
      </c>
    </row>
    <row r="33" ht="24" customHeight="1">
      <c r="A33" s="42" t="inlineStr">
        <is>
          <t>RangeLead.com  |  Premium B2B Lead Data  |  Free Download — rangelead.com/free-tools</t>
        </is>
      </c>
    </row>
  </sheetData>
  <mergeCells count="8">
    <mergeCell ref="A4:E4"/>
    <mergeCell ref="A20:E20"/>
    <mergeCell ref="A2:E2"/>
    <mergeCell ref="A15:E15"/>
    <mergeCell ref="A10:E10"/>
    <mergeCell ref="A33:E33"/>
    <mergeCell ref="A1:E1"/>
    <mergeCell ref="A27:E27"/>
  </mergeCells>
  <conditionalFormatting sqref="B8">
    <cfRule type="cellIs" priority="1" operator="equal" dxfId="0">
      <formula>"COMPETITIVE"</formula>
    </cfRule>
    <cfRule type="cellIs" priority="2" operator="equal" dxfId="1">
      <formula>"PREMIUM"</formula>
    </cfRule>
    <cfRule type="cellIs" priority="3" operator="equal" dxfId="2">
      <formula>"LOW"</formula>
    </cfRule>
  </conditionalFormatting>
  <conditionalFormatting sqref="B25">
    <cfRule type="cellIs" priority="4" operator="greaterThan" dxfId="0">
      <formula>0</formula>
    </cfRule>
    <cfRule type="cellIs" priority="5" operator="lessThan" dxfId="2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2026-02-10T15:45:39Z</dcterms:created>
  <dcterms:modified xmlns:dcterms="http://purl.org/dc/terms/" xmlns:xsi="http://www.w3.org/2001/XMLSchema-instance" xsi:type="dcterms:W3CDTF">2026-02-10T15:45:39Z</dcterms:modified>
</cp:coreProperties>
</file>