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#,##0&quot; hrs&quot;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3" fontId="12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6" fontId="12" fillId="12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FREELANCE - CLIENT PROFITABILITY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which clients are truly profitable by comparing revenue against hours invested and direct expenses. Rank clients by profitability, identify time drains, and get keep/drop recommendations.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Client name</t>
        </is>
      </c>
    </row>
    <row r="9" ht="22" customHeight="1">
      <c r="A9" s="6" t="inlineStr">
        <is>
          <t xml:space="preserve">  • Total revenue from client (period)</t>
        </is>
      </c>
    </row>
    <row r="10" ht="22" customHeight="1">
      <c r="A10" s="6" t="inlineStr">
        <is>
          <t xml:space="preserve">  • Total hours spent on client</t>
        </is>
      </c>
    </row>
    <row r="11" ht="22" customHeight="1">
      <c r="A11" s="6" t="inlineStr">
        <is>
          <t xml:space="preserve">  • Direct expenses for client</t>
        </is>
      </c>
    </row>
    <row r="12" ht="22" customHeight="1">
      <c r="A12" s="6" t="inlineStr">
        <is>
          <t xml:space="preserve">  • Client relationship length (months)</t>
        </is>
      </c>
    </row>
    <row r="13" ht="22" customHeight="1">
      <c r="A13" s="6" t="inlineStr">
        <is>
          <t xml:space="preserve">  • Payment terms (days)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Profit per client</t>
        </is>
      </c>
    </row>
    <row r="17" ht="22" customHeight="1">
      <c r="A17" s="6" t="inlineStr">
        <is>
          <t xml:space="preserve">  • Effective hourly rate per client</t>
        </is>
      </c>
    </row>
    <row r="18" ht="22" customHeight="1">
      <c r="A18" s="6" t="inlineStr">
        <is>
          <t xml:space="preserve">  • Profitability ranking</t>
        </is>
      </c>
    </row>
    <row r="19" ht="22" customHeight="1">
      <c r="A19" s="6" t="inlineStr">
        <is>
          <t xml:space="preserve">  • Time ROI per client</t>
        </is>
      </c>
    </row>
    <row r="20" ht="22" customHeight="1">
      <c r="A20" s="6" t="inlineStr">
        <is>
          <t xml:space="preserve">  • Keep / Renegotiate / Drop recommendation</t>
        </is>
      </c>
    </row>
    <row r="21" ht="22" customHeight="1">
      <c r="A21" s="6" t="inlineStr">
        <is>
          <t xml:space="preserve">  • Revenue concentration risk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Profitability Thresholds</t>
        </is>
      </c>
      <c r="B1" s="8" t="n"/>
      <c r="C1" s="8" t="n"/>
    </row>
    <row r="3" ht="26" customHeight="1">
      <c r="A3" s="9" t="inlineStr">
        <is>
          <t>Target Hourly Rate ($)</t>
        </is>
      </c>
      <c r="B3" s="10" t="n">
        <v>125</v>
      </c>
      <c r="C3" s="11" t="inlineStr">
        <is>
          <t>Your desired effective rate</t>
        </is>
      </c>
    </row>
    <row r="4" ht="26" customHeight="1">
      <c r="A4" s="9" t="inlineStr">
        <is>
          <t>Minimum Acceptable Rate ($)</t>
        </is>
      </c>
      <c r="B4" s="10" t="n">
        <v>75</v>
      </c>
      <c r="C4" s="11" t="inlineStr">
        <is>
          <t>Below this = unprofitable</t>
        </is>
      </c>
    </row>
    <row r="5" ht="26" customHeight="1">
      <c r="A5" s="9" t="inlineStr">
        <is>
          <t>Overhead Rate ($/hr)</t>
        </is>
      </c>
      <c r="B5" s="10" t="n">
        <v>25</v>
      </c>
      <c r="C5" s="11" t="inlineStr">
        <is>
          <t>Your hourly overhead cost</t>
        </is>
      </c>
    </row>
    <row r="6" ht="26" customHeight="1">
      <c r="A6" s="9" t="inlineStr">
        <is>
          <t>Revenue Concentration Max (%)</t>
        </is>
      </c>
      <c r="B6" s="12" t="n">
        <v>0.3</v>
      </c>
      <c r="C6" s="11" t="inlineStr">
        <is>
          <t>Max % of revenue from one client</t>
        </is>
      </c>
    </row>
    <row r="7" ht="26" customHeight="1">
      <c r="A7" s="9" t="inlineStr">
        <is>
          <t>Min Profit Margin (%)</t>
        </is>
      </c>
      <c r="B7" s="12" t="n">
        <v>0.2</v>
      </c>
      <c r="C7" s="11" t="inlineStr">
        <is>
          <t>Threshold for healthy margin</t>
        </is>
      </c>
    </row>
    <row r="8" ht="26" customHeight="1">
      <c r="A8" s="9" t="inlineStr">
        <is>
          <t>Ideal Payment Terms (days)</t>
        </is>
      </c>
      <c r="B8" s="13" t="n">
        <v>30</v>
      </c>
      <c r="C8" s="11" t="inlineStr">
        <is>
          <t>Standard payment terms</t>
        </is>
      </c>
    </row>
    <row r="9" ht="26" customHeight="1">
      <c r="A9" s="9" t="inlineStr">
        <is>
          <t>Late Payment Penalty Factor</t>
        </is>
      </c>
      <c r="B9" s="12" t="n">
        <v>0.02</v>
      </c>
      <c r="C9" s="11" t="inlineStr">
        <is>
          <t>Cost of slow payments per month</t>
        </is>
      </c>
    </row>
    <row r="10" ht="26" customHeight="1">
      <c r="A10" s="9" t="inlineStr">
        <is>
          <t>Annual Working Hours</t>
        </is>
      </c>
      <c r="B10" s="13" t="n">
        <v>1800</v>
      </c>
      <c r="C10" s="11" t="inlineStr">
        <is>
          <t>Total available billable hours/year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24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4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CLIENT DATA — Enter your data in yellow cells</t>
        </is>
      </c>
      <c r="B1" s="15" t="n"/>
      <c r="C1" s="15" t="n"/>
      <c r="D1" s="15" t="n"/>
      <c r="E1" s="15" t="n"/>
      <c r="F1" s="15" t="n"/>
    </row>
    <row r="3" ht="28" customHeight="1">
      <c r="A3" s="16" t="inlineStr">
        <is>
          <t xml:space="preserve">  CLIENT PROFITABILITY DATA</t>
        </is>
      </c>
      <c r="B3" s="17" t="n"/>
      <c r="C3" s="17" t="n"/>
      <c r="D3" s="17" t="n"/>
      <c r="E3" s="17" t="n"/>
      <c r="F3" s="17" t="n"/>
    </row>
    <row r="4" ht="32" customHeight="1">
      <c r="A4" s="18" t="inlineStr">
        <is>
          <t>Client Name</t>
        </is>
      </c>
      <c r="B4" s="18" t="inlineStr">
        <is>
          <t>Revenue ($)</t>
        </is>
      </c>
      <c r="C4" s="18" t="inlineStr">
        <is>
          <t>Hours Spent</t>
        </is>
      </c>
      <c r="D4" s="18" t="inlineStr">
        <is>
          <t>Direct Expenses ($)</t>
        </is>
      </c>
      <c r="E4" s="18" t="inlineStr">
        <is>
          <t>Relationship (months)</t>
        </is>
      </c>
      <c r="F4" s="18" t="inlineStr">
        <is>
          <t>Payment Terms (days)</t>
        </is>
      </c>
    </row>
    <row r="5">
      <c r="A5" s="19" t="inlineStr">
        <is>
          <t>Acme Corp</t>
        </is>
      </c>
      <c r="B5" s="20" t="n">
        <v>45000</v>
      </c>
      <c r="C5" s="21" t="n">
        <v>280</v>
      </c>
      <c r="D5" s="20" t="n">
        <v>3500</v>
      </c>
      <c r="E5" s="21" t="n">
        <v>18</v>
      </c>
      <c r="F5" s="21" t="n">
        <v>30</v>
      </c>
    </row>
    <row r="6">
      <c r="A6" s="22" t="inlineStr">
        <is>
          <t>Beta LLC</t>
        </is>
      </c>
      <c r="B6" s="23" t="n">
        <v>28000</v>
      </c>
      <c r="C6" s="24" t="n">
        <v>120</v>
      </c>
      <c r="D6" s="23" t="n">
        <v>1200</v>
      </c>
      <c r="E6" s="24" t="n">
        <v>12</v>
      </c>
      <c r="F6" s="24" t="n">
        <v>15</v>
      </c>
    </row>
    <row r="7">
      <c r="A7" s="19" t="inlineStr">
        <is>
          <t>Gamma Inc</t>
        </is>
      </c>
      <c r="B7" s="20" t="n">
        <v>15000</v>
      </c>
      <c r="C7" s="21" t="n">
        <v>200</v>
      </c>
      <c r="D7" s="20" t="n">
        <v>800</v>
      </c>
      <c r="E7" s="21" t="n">
        <v>6</v>
      </c>
      <c r="F7" s="21" t="n">
        <v>45</v>
      </c>
    </row>
    <row r="8">
      <c r="A8" s="22" t="inlineStr">
        <is>
          <t>Delta Co</t>
        </is>
      </c>
      <c r="B8" s="23" t="n">
        <v>62000</v>
      </c>
      <c r="C8" s="24" t="n">
        <v>350</v>
      </c>
      <c r="D8" s="23" t="n">
        <v>5000</v>
      </c>
      <c r="E8" s="24" t="n">
        <v>24</v>
      </c>
      <c r="F8" s="24" t="n">
        <v>30</v>
      </c>
    </row>
    <row r="9">
      <c r="A9" s="19" t="inlineStr">
        <is>
          <t>Epsilon Ltd</t>
        </is>
      </c>
      <c r="B9" s="20" t="n">
        <v>8000</v>
      </c>
      <c r="C9" s="21" t="n">
        <v>150</v>
      </c>
      <c r="D9" s="20" t="n">
        <v>500</v>
      </c>
      <c r="E9" s="21" t="n">
        <v>3</v>
      </c>
      <c r="F9" s="21" t="n">
        <v>60</v>
      </c>
    </row>
    <row r="10">
      <c r="A10" s="22" t="inlineStr">
        <is>
          <t>Zeta Partners</t>
        </is>
      </c>
      <c r="B10" s="23" t="n">
        <v>35000</v>
      </c>
      <c r="C10" s="24" t="n">
        <v>180</v>
      </c>
      <c r="D10" s="23" t="n">
        <v>2000</v>
      </c>
      <c r="E10" s="24" t="n">
        <v>9</v>
      </c>
      <c r="F10" s="24" t="n">
        <v>30</v>
      </c>
    </row>
    <row r="11">
      <c r="A11" s="19" t="inlineStr">
        <is>
          <t>Eta Group</t>
        </is>
      </c>
      <c r="B11" s="20" t="n">
        <v>12000</v>
      </c>
      <c r="C11" s="21" t="n">
        <v>60</v>
      </c>
      <c r="D11" s="20" t="n">
        <v>400</v>
      </c>
      <c r="E11" s="21" t="n">
        <v>6</v>
      </c>
      <c r="F11" s="21" t="n">
        <v>15</v>
      </c>
    </row>
    <row r="12">
      <c r="A12" s="22" t="inlineStr">
        <is>
          <t>Theta Brands</t>
        </is>
      </c>
      <c r="B12" s="23" t="n">
        <v>22000</v>
      </c>
      <c r="C12" s="24" t="n">
        <v>160</v>
      </c>
      <c r="D12" s="23" t="n">
        <v>1500</v>
      </c>
      <c r="E12" s="24" t="n">
        <v>12</v>
      </c>
      <c r="F12" s="24" t="n">
        <v>45</v>
      </c>
    </row>
    <row r="13">
      <c r="A13" s="19" t="n"/>
      <c r="B13" s="20" t="n"/>
      <c r="C13" s="21" t="n"/>
      <c r="D13" s="20" t="n"/>
      <c r="E13" s="21" t="n"/>
      <c r="F13" s="21" t="n"/>
    </row>
    <row r="14">
      <c r="A14" s="22" t="n"/>
      <c r="B14" s="23" t="n"/>
      <c r="C14" s="24" t="n"/>
      <c r="D14" s="23" t="n"/>
      <c r="E14" s="24" t="n"/>
      <c r="F14" s="24" t="n"/>
    </row>
    <row r="15">
      <c r="A15" s="19" t="n"/>
      <c r="B15" s="20" t="n"/>
      <c r="C15" s="21" t="n"/>
      <c r="D15" s="20" t="n"/>
      <c r="E15" s="21" t="n"/>
      <c r="F15" s="21" t="n"/>
    </row>
    <row r="16">
      <c r="A16" s="22" t="n"/>
      <c r="B16" s="23" t="n"/>
      <c r="C16" s="24" t="n"/>
      <c r="D16" s="23" t="n"/>
      <c r="E16" s="24" t="n"/>
      <c r="F16" s="24" t="n"/>
    </row>
    <row r="17">
      <c r="A17" s="19" t="n"/>
      <c r="B17" s="20" t="n"/>
      <c r="C17" s="21" t="n"/>
      <c r="D17" s="20" t="n"/>
      <c r="E17" s="21" t="n"/>
      <c r="F17" s="21" t="n"/>
    </row>
    <row r="18">
      <c r="A18" s="22" t="n"/>
      <c r="B18" s="23" t="n"/>
      <c r="C18" s="24" t="n"/>
      <c r="D18" s="23" t="n"/>
      <c r="E18" s="24" t="n"/>
      <c r="F18" s="24" t="n"/>
    </row>
    <row r="19">
      <c r="A19" s="19" t="n"/>
      <c r="B19" s="20" t="n"/>
      <c r="C19" s="21" t="n"/>
      <c r="D19" s="20" t="n"/>
      <c r="E19" s="21" t="n"/>
      <c r="F19" s="21" t="n"/>
    </row>
    <row r="20">
      <c r="A20" s="22" t="n"/>
      <c r="B20" s="23" t="n"/>
      <c r="C20" s="24" t="n"/>
      <c r="D20" s="23" t="n"/>
      <c r="E20" s="24" t="n"/>
      <c r="F20" s="24" t="n"/>
    </row>
    <row r="21">
      <c r="A21" s="19" t="n"/>
      <c r="B21" s="20" t="n"/>
      <c r="C21" s="21" t="n"/>
      <c r="D21" s="20" t="n"/>
      <c r="E21" s="21" t="n"/>
      <c r="F21" s="21" t="n"/>
    </row>
    <row r="22">
      <c r="A22" s="22" t="n"/>
      <c r="B22" s="23" t="n"/>
      <c r="C22" s="24" t="n"/>
      <c r="D22" s="23" t="n"/>
      <c r="E22" s="24" t="n"/>
      <c r="F22" s="24" t="n"/>
    </row>
    <row r="23">
      <c r="A23" s="19" t="n"/>
      <c r="B23" s="20" t="n"/>
      <c r="C23" s="21" t="n"/>
      <c r="D23" s="20" t="n"/>
      <c r="E23" s="21" t="n"/>
      <c r="F23" s="21" t="n"/>
    </row>
    <row r="24">
      <c r="A24" s="22" t="n"/>
      <c r="B24" s="23" t="n"/>
      <c r="C24" s="24" t="n"/>
      <c r="D24" s="23" t="n"/>
      <c r="E24" s="24" t="n"/>
      <c r="F24" s="24" t="n"/>
    </row>
  </sheetData>
  <mergeCells count="2">
    <mergeCell ref="A3:F3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45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5" t="inlineStr">
        <is>
          <t xml:space="preserve">  CALCULATIONS — All formulas, do NOT edit</t>
        </is>
      </c>
      <c r="B1" s="26" t="n"/>
      <c r="C1" s="26" t="n"/>
      <c r="D1" s="26" t="n"/>
      <c r="E1" s="26" t="n"/>
      <c r="F1" s="26" t="n"/>
      <c r="G1" s="26" t="n"/>
      <c r="H1" s="26" t="n"/>
      <c r="I1" s="26" t="n"/>
    </row>
    <row r="3" ht="28" customHeight="1">
      <c r="A3" s="27" t="inlineStr">
        <is>
          <t xml:space="preserve">  PER-CLIENT ANALYSIS</t>
        </is>
      </c>
      <c r="B3" s="28" t="n"/>
      <c r="C3" s="28" t="n"/>
      <c r="D3" s="28" t="n"/>
      <c r="E3" s="28" t="n"/>
      <c r="F3" s="28" t="n"/>
      <c r="G3" s="28" t="n"/>
      <c r="H3" s="28" t="n"/>
      <c r="I3" s="28" t="n"/>
    </row>
    <row r="4" ht="32" customHeight="1">
      <c r="A4" s="18" t="inlineStr">
        <is>
          <t>Client</t>
        </is>
      </c>
      <c r="B4" s="18" t="inlineStr">
        <is>
          <t>Gross Profit</t>
        </is>
      </c>
      <c r="C4" s="18" t="inlineStr">
        <is>
          <t>Overhead Cost</t>
        </is>
      </c>
      <c r="D4" s="18" t="inlineStr">
        <is>
          <t>Net Profit</t>
        </is>
      </c>
      <c r="E4" s="18" t="inlineStr">
        <is>
          <t>Effective Rate</t>
        </is>
      </c>
      <c r="F4" s="18" t="inlineStr">
        <is>
          <t>Profit Margin</t>
        </is>
      </c>
      <c r="G4" s="18" t="inlineStr">
        <is>
          <t>Revenue Share</t>
        </is>
      </c>
      <c r="H4" s="18" t="inlineStr">
        <is>
          <t>Time ROI</t>
        </is>
      </c>
      <c r="I4" s="18" t="inlineStr">
        <is>
          <t>Recommendation</t>
        </is>
      </c>
    </row>
    <row r="5">
      <c r="A5" s="29">
        <f>INPUT!A5</f>
        <v/>
      </c>
      <c r="B5" s="30">
        <f>INPUT!B5-INPUT!D5</f>
        <v/>
      </c>
      <c r="C5" s="30">
        <f>INPUT!C5*CONFIG!$B$5</f>
        <v/>
      </c>
      <c r="D5" s="31">
        <f>B5-C5</f>
        <v/>
      </c>
      <c r="E5" s="31">
        <f>IFERROR(INPUT!B5/INPUT!C5,0)</f>
        <v/>
      </c>
      <c r="F5" s="32">
        <f>IFERROR(D5/INPUT!B5,0)</f>
        <v/>
      </c>
      <c r="G5" s="32">
        <f>IFERROR(INPUT!B5/LOGIC!B29,0)</f>
        <v/>
      </c>
      <c r="H5" s="32">
        <f>IFERROR(D5/(INPUT!C5*CONFIG!$B$3),0)</f>
        <v/>
      </c>
      <c r="I5" s="33">
        <f>IF(INPUT!A5="","",IF(E5&gt;=CONFIG!$B$3,"KEEP",IF(E5&gt;=CONFIG!$B$4,"RENEGOTIATE","DROP")))</f>
        <v/>
      </c>
    </row>
    <row r="6">
      <c r="A6" s="29">
        <f>INPUT!A6</f>
        <v/>
      </c>
      <c r="B6" s="30">
        <f>INPUT!B6-INPUT!D6</f>
        <v/>
      </c>
      <c r="C6" s="30">
        <f>INPUT!C6*CONFIG!$B$5</f>
        <v/>
      </c>
      <c r="D6" s="31">
        <f>B6-C6</f>
        <v/>
      </c>
      <c r="E6" s="31">
        <f>IFERROR(INPUT!B6/INPUT!C6,0)</f>
        <v/>
      </c>
      <c r="F6" s="32">
        <f>IFERROR(D6/INPUT!B6,0)</f>
        <v/>
      </c>
      <c r="G6" s="32">
        <f>IFERROR(INPUT!B6/LOGIC!B29,0)</f>
        <v/>
      </c>
      <c r="H6" s="32">
        <f>IFERROR(D6/(INPUT!C6*CONFIG!$B$3),0)</f>
        <v/>
      </c>
      <c r="I6" s="33">
        <f>IF(INPUT!A6="","",IF(E6&gt;=CONFIG!$B$3,"KEEP",IF(E6&gt;=CONFIG!$B$4,"RENEGOTIATE","DROP")))</f>
        <v/>
      </c>
    </row>
    <row r="7">
      <c r="A7" s="29">
        <f>INPUT!A7</f>
        <v/>
      </c>
      <c r="B7" s="30">
        <f>INPUT!B7-INPUT!D7</f>
        <v/>
      </c>
      <c r="C7" s="30">
        <f>INPUT!C7*CONFIG!$B$5</f>
        <v/>
      </c>
      <c r="D7" s="31">
        <f>B7-C7</f>
        <v/>
      </c>
      <c r="E7" s="31">
        <f>IFERROR(INPUT!B7/INPUT!C7,0)</f>
        <v/>
      </c>
      <c r="F7" s="32">
        <f>IFERROR(D7/INPUT!B7,0)</f>
        <v/>
      </c>
      <c r="G7" s="32">
        <f>IFERROR(INPUT!B7/LOGIC!B29,0)</f>
        <v/>
      </c>
      <c r="H7" s="32">
        <f>IFERROR(D7/(INPUT!C7*CONFIG!$B$3),0)</f>
        <v/>
      </c>
      <c r="I7" s="33">
        <f>IF(INPUT!A7="","",IF(E7&gt;=CONFIG!$B$3,"KEEP",IF(E7&gt;=CONFIG!$B$4,"RENEGOTIATE","DROP")))</f>
        <v/>
      </c>
    </row>
    <row r="8">
      <c r="A8" s="29">
        <f>INPUT!A8</f>
        <v/>
      </c>
      <c r="B8" s="30">
        <f>INPUT!B8-INPUT!D8</f>
        <v/>
      </c>
      <c r="C8" s="30">
        <f>INPUT!C8*CONFIG!$B$5</f>
        <v/>
      </c>
      <c r="D8" s="31">
        <f>B8-C8</f>
        <v/>
      </c>
      <c r="E8" s="31">
        <f>IFERROR(INPUT!B8/INPUT!C8,0)</f>
        <v/>
      </c>
      <c r="F8" s="32">
        <f>IFERROR(D8/INPUT!B8,0)</f>
        <v/>
      </c>
      <c r="G8" s="32">
        <f>IFERROR(INPUT!B8/LOGIC!B29,0)</f>
        <v/>
      </c>
      <c r="H8" s="32">
        <f>IFERROR(D8/(INPUT!C8*CONFIG!$B$3),0)</f>
        <v/>
      </c>
      <c r="I8" s="33">
        <f>IF(INPUT!A8="","",IF(E8&gt;=CONFIG!$B$3,"KEEP",IF(E8&gt;=CONFIG!$B$4,"RENEGOTIATE","DROP")))</f>
        <v/>
      </c>
    </row>
    <row r="9">
      <c r="A9" s="29">
        <f>INPUT!A9</f>
        <v/>
      </c>
      <c r="B9" s="30">
        <f>INPUT!B9-INPUT!D9</f>
        <v/>
      </c>
      <c r="C9" s="30">
        <f>INPUT!C9*CONFIG!$B$5</f>
        <v/>
      </c>
      <c r="D9" s="31">
        <f>B9-C9</f>
        <v/>
      </c>
      <c r="E9" s="31">
        <f>IFERROR(INPUT!B9/INPUT!C9,0)</f>
        <v/>
      </c>
      <c r="F9" s="32">
        <f>IFERROR(D9/INPUT!B9,0)</f>
        <v/>
      </c>
      <c r="G9" s="32">
        <f>IFERROR(INPUT!B9/LOGIC!B29,0)</f>
        <v/>
      </c>
      <c r="H9" s="32">
        <f>IFERROR(D9/(INPUT!C9*CONFIG!$B$3),0)</f>
        <v/>
      </c>
      <c r="I9" s="33">
        <f>IF(INPUT!A9="","",IF(E9&gt;=CONFIG!$B$3,"KEEP",IF(E9&gt;=CONFIG!$B$4,"RENEGOTIATE","DROP")))</f>
        <v/>
      </c>
    </row>
    <row r="10">
      <c r="A10" s="29">
        <f>INPUT!A10</f>
        <v/>
      </c>
      <c r="B10" s="30">
        <f>INPUT!B10-INPUT!D10</f>
        <v/>
      </c>
      <c r="C10" s="30">
        <f>INPUT!C10*CONFIG!$B$5</f>
        <v/>
      </c>
      <c r="D10" s="31">
        <f>B10-C10</f>
        <v/>
      </c>
      <c r="E10" s="31">
        <f>IFERROR(INPUT!B10/INPUT!C10,0)</f>
        <v/>
      </c>
      <c r="F10" s="32">
        <f>IFERROR(D10/INPUT!B10,0)</f>
        <v/>
      </c>
      <c r="G10" s="32">
        <f>IFERROR(INPUT!B10/LOGIC!B29,0)</f>
        <v/>
      </c>
      <c r="H10" s="32">
        <f>IFERROR(D10/(INPUT!C10*CONFIG!$B$3),0)</f>
        <v/>
      </c>
      <c r="I10" s="33">
        <f>IF(INPUT!A10="","",IF(E10&gt;=CONFIG!$B$3,"KEEP",IF(E10&gt;=CONFIG!$B$4,"RENEGOTIATE","DROP")))</f>
        <v/>
      </c>
    </row>
    <row r="11">
      <c r="A11" s="29">
        <f>INPUT!A11</f>
        <v/>
      </c>
      <c r="B11" s="30">
        <f>INPUT!B11-INPUT!D11</f>
        <v/>
      </c>
      <c r="C11" s="30">
        <f>INPUT!C11*CONFIG!$B$5</f>
        <v/>
      </c>
      <c r="D11" s="31">
        <f>B11-C11</f>
        <v/>
      </c>
      <c r="E11" s="31">
        <f>IFERROR(INPUT!B11/INPUT!C11,0)</f>
        <v/>
      </c>
      <c r="F11" s="32">
        <f>IFERROR(D11/INPUT!B11,0)</f>
        <v/>
      </c>
      <c r="G11" s="32">
        <f>IFERROR(INPUT!B11/LOGIC!B29,0)</f>
        <v/>
      </c>
      <c r="H11" s="32">
        <f>IFERROR(D11/(INPUT!C11*CONFIG!$B$3),0)</f>
        <v/>
      </c>
      <c r="I11" s="33">
        <f>IF(INPUT!A11="","",IF(E11&gt;=CONFIG!$B$3,"KEEP",IF(E11&gt;=CONFIG!$B$4,"RENEGOTIATE","DROP")))</f>
        <v/>
      </c>
    </row>
    <row r="12">
      <c r="A12" s="29">
        <f>INPUT!A12</f>
        <v/>
      </c>
      <c r="B12" s="30">
        <f>INPUT!B12-INPUT!D12</f>
        <v/>
      </c>
      <c r="C12" s="30">
        <f>INPUT!C12*CONFIG!$B$5</f>
        <v/>
      </c>
      <c r="D12" s="31">
        <f>B12-C12</f>
        <v/>
      </c>
      <c r="E12" s="31">
        <f>IFERROR(INPUT!B12/INPUT!C12,0)</f>
        <v/>
      </c>
      <c r="F12" s="32">
        <f>IFERROR(D12/INPUT!B12,0)</f>
        <v/>
      </c>
      <c r="G12" s="32">
        <f>IFERROR(INPUT!B12/LOGIC!B29,0)</f>
        <v/>
      </c>
      <c r="H12" s="32">
        <f>IFERROR(D12/(INPUT!C12*CONFIG!$B$3),0)</f>
        <v/>
      </c>
      <c r="I12" s="33">
        <f>IF(INPUT!A12="","",IF(E12&gt;=CONFIG!$B$3,"KEEP",IF(E12&gt;=CONFIG!$B$4,"RENEGOTIATE","DROP")))</f>
        <v/>
      </c>
    </row>
    <row r="13">
      <c r="A13" s="29">
        <f>INPUT!A13</f>
        <v/>
      </c>
      <c r="B13" s="30">
        <f>INPUT!B13-INPUT!D13</f>
        <v/>
      </c>
      <c r="C13" s="30">
        <f>INPUT!C13*CONFIG!$B$5</f>
        <v/>
      </c>
      <c r="D13" s="31">
        <f>B13-C13</f>
        <v/>
      </c>
      <c r="E13" s="31">
        <f>IFERROR(INPUT!B13/INPUT!C13,0)</f>
        <v/>
      </c>
      <c r="F13" s="32">
        <f>IFERROR(D13/INPUT!B13,0)</f>
        <v/>
      </c>
      <c r="G13" s="32">
        <f>IFERROR(INPUT!B13/LOGIC!B29,0)</f>
        <v/>
      </c>
      <c r="H13" s="32">
        <f>IFERROR(D13/(INPUT!C13*CONFIG!$B$3),0)</f>
        <v/>
      </c>
      <c r="I13" s="33">
        <f>IF(INPUT!A13="","",IF(E13&gt;=CONFIG!$B$3,"KEEP",IF(E13&gt;=CONFIG!$B$4,"RENEGOTIATE","DROP")))</f>
        <v/>
      </c>
    </row>
    <row r="14">
      <c r="A14" s="29">
        <f>INPUT!A14</f>
        <v/>
      </c>
      <c r="B14" s="30">
        <f>INPUT!B14-INPUT!D14</f>
        <v/>
      </c>
      <c r="C14" s="30">
        <f>INPUT!C14*CONFIG!$B$5</f>
        <v/>
      </c>
      <c r="D14" s="31">
        <f>B14-C14</f>
        <v/>
      </c>
      <c r="E14" s="31">
        <f>IFERROR(INPUT!B14/INPUT!C14,0)</f>
        <v/>
      </c>
      <c r="F14" s="32">
        <f>IFERROR(D14/INPUT!B14,0)</f>
        <v/>
      </c>
      <c r="G14" s="32">
        <f>IFERROR(INPUT!B14/LOGIC!B29,0)</f>
        <v/>
      </c>
      <c r="H14" s="32">
        <f>IFERROR(D14/(INPUT!C14*CONFIG!$B$3),0)</f>
        <v/>
      </c>
      <c r="I14" s="33">
        <f>IF(INPUT!A14="","",IF(E14&gt;=CONFIG!$B$3,"KEEP",IF(E14&gt;=CONFIG!$B$4,"RENEGOTIATE","DROP")))</f>
        <v/>
      </c>
    </row>
    <row r="15">
      <c r="A15" s="29">
        <f>INPUT!A15</f>
        <v/>
      </c>
      <c r="B15" s="30">
        <f>INPUT!B15-INPUT!D15</f>
        <v/>
      </c>
      <c r="C15" s="30">
        <f>INPUT!C15*CONFIG!$B$5</f>
        <v/>
      </c>
      <c r="D15" s="31">
        <f>B15-C15</f>
        <v/>
      </c>
      <c r="E15" s="31">
        <f>IFERROR(INPUT!B15/INPUT!C15,0)</f>
        <v/>
      </c>
      <c r="F15" s="32">
        <f>IFERROR(D15/INPUT!B15,0)</f>
        <v/>
      </c>
      <c r="G15" s="32">
        <f>IFERROR(INPUT!B15/LOGIC!B29,0)</f>
        <v/>
      </c>
      <c r="H15" s="32">
        <f>IFERROR(D15/(INPUT!C15*CONFIG!$B$3),0)</f>
        <v/>
      </c>
      <c r="I15" s="33">
        <f>IF(INPUT!A15="","",IF(E15&gt;=CONFIG!$B$3,"KEEP",IF(E15&gt;=CONFIG!$B$4,"RENEGOTIATE","DROP")))</f>
        <v/>
      </c>
    </row>
    <row r="16">
      <c r="A16" s="29">
        <f>INPUT!A16</f>
        <v/>
      </c>
      <c r="B16" s="30">
        <f>INPUT!B16-INPUT!D16</f>
        <v/>
      </c>
      <c r="C16" s="30">
        <f>INPUT!C16*CONFIG!$B$5</f>
        <v/>
      </c>
      <c r="D16" s="31">
        <f>B16-C16</f>
        <v/>
      </c>
      <c r="E16" s="31">
        <f>IFERROR(INPUT!B16/INPUT!C16,0)</f>
        <v/>
      </c>
      <c r="F16" s="32">
        <f>IFERROR(D16/INPUT!B16,0)</f>
        <v/>
      </c>
      <c r="G16" s="32">
        <f>IFERROR(INPUT!B16/LOGIC!B29,0)</f>
        <v/>
      </c>
      <c r="H16" s="32">
        <f>IFERROR(D16/(INPUT!C16*CONFIG!$B$3),0)</f>
        <v/>
      </c>
      <c r="I16" s="33">
        <f>IF(INPUT!A16="","",IF(E16&gt;=CONFIG!$B$3,"KEEP",IF(E16&gt;=CONFIG!$B$4,"RENEGOTIATE","DROP")))</f>
        <v/>
      </c>
    </row>
    <row r="17">
      <c r="A17" s="29">
        <f>INPUT!A17</f>
        <v/>
      </c>
      <c r="B17" s="30">
        <f>INPUT!B17-INPUT!D17</f>
        <v/>
      </c>
      <c r="C17" s="30">
        <f>INPUT!C17*CONFIG!$B$5</f>
        <v/>
      </c>
      <c r="D17" s="31">
        <f>B17-C17</f>
        <v/>
      </c>
      <c r="E17" s="31">
        <f>IFERROR(INPUT!B17/INPUT!C17,0)</f>
        <v/>
      </c>
      <c r="F17" s="32">
        <f>IFERROR(D17/INPUT!B17,0)</f>
        <v/>
      </c>
      <c r="G17" s="32">
        <f>IFERROR(INPUT!B17/LOGIC!B29,0)</f>
        <v/>
      </c>
      <c r="H17" s="32">
        <f>IFERROR(D17/(INPUT!C17*CONFIG!$B$3),0)</f>
        <v/>
      </c>
      <c r="I17" s="33">
        <f>IF(INPUT!A17="","",IF(E17&gt;=CONFIG!$B$3,"KEEP",IF(E17&gt;=CONFIG!$B$4,"RENEGOTIATE","DROP")))</f>
        <v/>
      </c>
    </row>
    <row r="18">
      <c r="A18" s="29">
        <f>INPUT!A18</f>
        <v/>
      </c>
      <c r="B18" s="30">
        <f>INPUT!B18-INPUT!D18</f>
        <v/>
      </c>
      <c r="C18" s="30">
        <f>INPUT!C18*CONFIG!$B$5</f>
        <v/>
      </c>
      <c r="D18" s="31">
        <f>B18-C18</f>
        <v/>
      </c>
      <c r="E18" s="31">
        <f>IFERROR(INPUT!B18/INPUT!C18,0)</f>
        <v/>
      </c>
      <c r="F18" s="32">
        <f>IFERROR(D18/INPUT!B18,0)</f>
        <v/>
      </c>
      <c r="G18" s="32">
        <f>IFERROR(INPUT!B18/LOGIC!B29,0)</f>
        <v/>
      </c>
      <c r="H18" s="32">
        <f>IFERROR(D18/(INPUT!C18*CONFIG!$B$3),0)</f>
        <v/>
      </c>
      <c r="I18" s="33">
        <f>IF(INPUT!A18="","",IF(E18&gt;=CONFIG!$B$3,"KEEP",IF(E18&gt;=CONFIG!$B$4,"RENEGOTIATE","DROP")))</f>
        <v/>
      </c>
    </row>
    <row r="19">
      <c r="A19" s="29">
        <f>INPUT!A19</f>
        <v/>
      </c>
      <c r="B19" s="30">
        <f>INPUT!B19-INPUT!D19</f>
        <v/>
      </c>
      <c r="C19" s="30">
        <f>INPUT!C19*CONFIG!$B$5</f>
        <v/>
      </c>
      <c r="D19" s="31">
        <f>B19-C19</f>
        <v/>
      </c>
      <c r="E19" s="31">
        <f>IFERROR(INPUT!B19/INPUT!C19,0)</f>
        <v/>
      </c>
      <c r="F19" s="32">
        <f>IFERROR(D19/INPUT!B19,0)</f>
        <v/>
      </c>
      <c r="G19" s="32">
        <f>IFERROR(INPUT!B19/LOGIC!B29,0)</f>
        <v/>
      </c>
      <c r="H19" s="32">
        <f>IFERROR(D19/(INPUT!C19*CONFIG!$B$3),0)</f>
        <v/>
      </c>
      <c r="I19" s="33">
        <f>IF(INPUT!A19="","",IF(E19&gt;=CONFIG!$B$3,"KEEP",IF(E19&gt;=CONFIG!$B$4,"RENEGOTIATE","DROP")))</f>
        <v/>
      </c>
    </row>
    <row r="20">
      <c r="A20" s="29">
        <f>INPUT!A20</f>
        <v/>
      </c>
      <c r="B20" s="30">
        <f>INPUT!B20-INPUT!D20</f>
        <v/>
      </c>
      <c r="C20" s="30">
        <f>INPUT!C20*CONFIG!$B$5</f>
        <v/>
      </c>
      <c r="D20" s="31">
        <f>B20-C20</f>
        <v/>
      </c>
      <c r="E20" s="31">
        <f>IFERROR(INPUT!B20/INPUT!C20,0)</f>
        <v/>
      </c>
      <c r="F20" s="32">
        <f>IFERROR(D20/INPUT!B20,0)</f>
        <v/>
      </c>
      <c r="G20" s="32">
        <f>IFERROR(INPUT!B20/LOGIC!B29,0)</f>
        <v/>
      </c>
      <c r="H20" s="32">
        <f>IFERROR(D20/(INPUT!C20*CONFIG!$B$3),0)</f>
        <v/>
      </c>
      <c r="I20" s="33">
        <f>IF(INPUT!A20="","",IF(E20&gt;=CONFIG!$B$3,"KEEP",IF(E20&gt;=CONFIG!$B$4,"RENEGOTIATE","DROP")))</f>
        <v/>
      </c>
    </row>
    <row r="21">
      <c r="A21" s="29">
        <f>INPUT!A21</f>
        <v/>
      </c>
      <c r="B21" s="30">
        <f>INPUT!B21-INPUT!D21</f>
        <v/>
      </c>
      <c r="C21" s="30">
        <f>INPUT!C21*CONFIG!$B$5</f>
        <v/>
      </c>
      <c r="D21" s="31">
        <f>B21-C21</f>
        <v/>
      </c>
      <c r="E21" s="31">
        <f>IFERROR(INPUT!B21/INPUT!C21,0)</f>
        <v/>
      </c>
      <c r="F21" s="32">
        <f>IFERROR(D21/INPUT!B21,0)</f>
        <v/>
      </c>
      <c r="G21" s="32">
        <f>IFERROR(INPUT!B21/LOGIC!B29,0)</f>
        <v/>
      </c>
      <c r="H21" s="32">
        <f>IFERROR(D21/(INPUT!C21*CONFIG!$B$3),0)</f>
        <v/>
      </c>
      <c r="I21" s="33">
        <f>IF(INPUT!A21="","",IF(E21&gt;=CONFIG!$B$3,"KEEP",IF(E21&gt;=CONFIG!$B$4,"RENEGOTIATE","DROP")))</f>
        <v/>
      </c>
    </row>
    <row r="22">
      <c r="A22" s="29">
        <f>INPUT!A22</f>
        <v/>
      </c>
      <c r="B22" s="30">
        <f>INPUT!B22-INPUT!D22</f>
        <v/>
      </c>
      <c r="C22" s="30">
        <f>INPUT!C22*CONFIG!$B$5</f>
        <v/>
      </c>
      <c r="D22" s="31">
        <f>B22-C22</f>
        <v/>
      </c>
      <c r="E22" s="31">
        <f>IFERROR(INPUT!B22/INPUT!C22,0)</f>
        <v/>
      </c>
      <c r="F22" s="32">
        <f>IFERROR(D22/INPUT!B22,0)</f>
        <v/>
      </c>
      <c r="G22" s="32">
        <f>IFERROR(INPUT!B22/LOGIC!B29,0)</f>
        <v/>
      </c>
      <c r="H22" s="32">
        <f>IFERROR(D22/(INPUT!C22*CONFIG!$B$3),0)</f>
        <v/>
      </c>
      <c r="I22" s="33">
        <f>IF(INPUT!A22="","",IF(E22&gt;=CONFIG!$B$3,"KEEP",IF(E22&gt;=CONFIG!$B$4,"RENEGOTIATE","DROP")))</f>
        <v/>
      </c>
    </row>
    <row r="23">
      <c r="A23" s="29">
        <f>INPUT!A23</f>
        <v/>
      </c>
      <c r="B23" s="30">
        <f>INPUT!B23-INPUT!D23</f>
        <v/>
      </c>
      <c r="C23" s="30">
        <f>INPUT!C23*CONFIG!$B$5</f>
        <v/>
      </c>
      <c r="D23" s="31">
        <f>B23-C23</f>
        <v/>
      </c>
      <c r="E23" s="31">
        <f>IFERROR(INPUT!B23/INPUT!C23,0)</f>
        <v/>
      </c>
      <c r="F23" s="32">
        <f>IFERROR(D23/INPUT!B23,0)</f>
        <v/>
      </c>
      <c r="G23" s="32">
        <f>IFERROR(INPUT!B23/LOGIC!B29,0)</f>
        <v/>
      </c>
      <c r="H23" s="32">
        <f>IFERROR(D23/(INPUT!C23*CONFIG!$B$3),0)</f>
        <v/>
      </c>
      <c r="I23" s="33">
        <f>IF(INPUT!A23="","",IF(E23&gt;=CONFIG!$B$3,"KEEP",IF(E23&gt;=CONFIG!$B$4,"RENEGOTIATE","DROP")))</f>
        <v/>
      </c>
    </row>
    <row r="24">
      <c r="A24" s="29">
        <f>INPUT!A24</f>
        <v/>
      </c>
      <c r="B24" s="30">
        <f>INPUT!B24-INPUT!D24</f>
        <v/>
      </c>
      <c r="C24" s="30">
        <f>INPUT!C24*CONFIG!$B$5</f>
        <v/>
      </c>
      <c r="D24" s="31">
        <f>B24-C24</f>
        <v/>
      </c>
      <c r="E24" s="31">
        <f>IFERROR(INPUT!B24/INPUT!C24,0)</f>
        <v/>
      </c>
      <c r="F24" s="32">
        <f>IFERROR(D24/INPUT!B24,0)</f>
        <v/>
      </c>
      <c r="G24" s="32">
        <f>IFERROR(INPUT!B24/LOGIC!B29,0)</f>
        <v/>
      </c>
      <c r="H24" s="32">
        <f>IFERROR(D24/(INPUT!C24*CONFIG!$B$3),0)</f>
        <v/>
      </c>
      <c r="I24" s="33">
        <f>IF(INPUT!A24="","",IF(E24&gt;=CONFIG!$B$3,"KEEP",IF(E24&gt;=CONFIG!$B$4,"RENEGOTIATE","DROP")))</f>
        <v/>
      </c>
    </row>
    <row r="26" ht="28" customHeight="1">
      <c r="A26" s="27" t="inlineStr">
        <is>
          <t xml:space="preserve">  PORTFOLIO SUMMARY</t>
        </is>
      </c>
      <c r="B26" s="28" t="n"/>
      <c r="C26" s="28" t="n"/>
      <c r="D26" s="28" t="n"/>
      <c r="E26" s="28" t="n"/>
      <c r="F26" s="28" t="n"/>
      <c r="G26" s="28" t="n"/>
      <c r="H26" s="28" t="n"/>
      <c r="I26" s="28" t="n"/>
    </row>
    <row r="28" ht="28" customHeight="1">
      <c r="A28" s="29" t="inlineStr">
        <is>
          <t>Total Clients</t>
        </is>
      </c>
      <c r="B28" s="34">
        <f>COUNTA(A5:A24)</f>
        <v/>
      </c>
    </row>
    <row r="29" ht="28" customHeight="1">
      <c r="A29" s="29" t="inlineStr">
        <is>
          <t>Total Revenue</t>
        </is>
      </c>
      <c r="B29" s="31">
        <f>SUM(INPUT!B5:B24)</f>
        <v/>
      </c>
    </row>
    <row r="30" ht="28" customHeight="1">
      <c r="A30" s="29" t="inlineStr">
        <is>
          <t>Total Hours</t>
        </is>
      </c>
      <c r="B30" s="34">
        <f>SUM(INPUT!C5:C24)</f>
        <v/>
      </c>
    </row>
    <row r="31" ht="28" customHeight="1">
      <c r="A31" s="29" t="inlineStr">
        <is>
          <t>Total Expenses</t>
        </is>
      </c>
      <c r="B31" s="31">
        <f>SUM(INPUT!D5:D24)</f>
        <v/>
      </c>
    </row>
    <row r="32" ht="28" customHeight="1">
      <c r="A32" s="29" t="inlineStr">
        <is>
          <t>Total Net Profit</t>
        </is>
      </c>
      <c r="B32" s="31">
        <f>SUM(D5:D24)</f>
        <v/>
      </c>
    </row>
    <row r="33" ht="28" customHeight="1">
      <c r="A33" s="29" t="inlineStr">
        <is>
          <t>Overall Effective Rate</t>
        </is>
      </c>
      <c r="B33" s="31">
        <f>IFERROR(B29/B30,0)</f>
        <v/>
      </c>
    </row>
    <row r="34" ht="28" customHeight="1">
      <c r="A34" s="29" t="inlineStr">
        <is>
          <t>Overall Profit Margin</t>
        </is>
      </c>
      <c r="B34" s="35">
        <f>IFERROR(B32/B29,0)</f>
        <v/>
      </c>
    </row>
    <row r="35" ht="28" customHeight="1">
      <c r="A35" s="29" t="inlineStr">
        <is>
          <t>Avg Revenue Per Client</t>
        </is>
      </c>
      <c r="B35" s="31">
        <f>IFERROR(B29/B28,0)</f>
        <v/>
      </c>
    </row>
    <row r="36" ht="28" customHeight="1">
      <c r="A36" s="29" t="inlineStr">
        <is>
          <t>Avg Hours Per Client</t>
        </is>
      </c>
      <c r="B36" s="34">
        <f>IFERROR(B30/B28,0)</f>
        <v/>
      </c>
    </row>
    <row r="37" ht="28" customHeight="1">
      <c r="A37" s="29" t="inlineStr">
        <is>
          <t>Most Profitable Client</t>
        </is>
      </c>
      <c r="B37" s="33">
        <f>IFERROR(INDEX(A5:A24,MATCH(MAX(D5:D24),D5:D24,0)),"")</f>
        <v/>
      </c>
    </row>
    <row r="38" ht="28" customHeight="1">
      <c r="A38" s="29" t="inlineStr">
        <is>
          <t>Least Profitable Client</t>
        </is>
      </c>
      <c r="B38" s="33">
        <f>IFERROR(INDEX(A5:A24,MATCH(MIN(D5:D24),D5:D24,0)),"")</f>
        <v/>
      </c>
    </row>
    <row r="39" ht="28" customHeight="1">
      <c r="A39" s="29" t="inlineStr">
        <is>
          <t>Clients to KEEP</t>
        </is>
      </c>
      <c r="B39" s="34">
        <f>COUNTIF(I5:I24,"KEEP")</f>
        <v/>
      </c>
    </row>
    <row r="40" ht="28" customHeight="1">
      <c r="A40" s="29" t="inlineStr">
        <is>
          <t>Clients to RENEGOTIATE</t>
        </is>
      </c>
      <c r="B40" s="34">
        <f>COUNTIF(I5:I24,"RENEGOTIATE")</f>
        <v/>
      </c>
    </row>
    <row r="41" ht="28" customHeight="1">
      <c r="A41" s="29" t="inlineStr">
        <is>
          <t>Clients to DROP</t>
        </is>
      </c>
      <c r="B41" s="34">
        <f>COUNTIF(I5:I24,"DROP")</f>
        <v/>
      </c>
    </row>
    <row r="42" ht="28" customHeight="1">
      <c r="A42" s="29" t="inlineStr">
        <is>
          <t>Max Revenue Concentration</t>
        </is>
      </c>
      <c r="B42" s="35">
        <f>MAX(G5:G24)</f>
        <v/>
      </c>
    </row>
    <row r="43" ht="28" customHeight="1">
      <c r="A43" s="29" t="inlineStr">
        <is>
          <t>Concentration Risk</t>
        </is>
      </c>
      <c r="B43" s="33">
        <f>IF(B42&gt;CONFIG!$B$6,"HIGH",IF(B42&gt;CONFIG!$B$6*0.7,"MEDIUM","LOW"))</f>
        <v/>
      </c>
    </row>
    <row r="44" ht="28" customHeight="1">
      <c r="A44" s="29" t="inlineStr">
        <is>
          <t>Hours Utilization</t>
        </is>
      </c>
      <c r="B44" s="35">
        <f>IFERROR(B30/CONFIG!$B$10,0)</f>
        <v/>
      </c>
    </row>
    <row r="45" ht="28" customHeight="1">
      <c r="A45" s="29" t="inlineStr">
        <is>
          <t>Capacity Remaining (hrs)</t>
        </is>
      </c>
      <c r="B45" s="34">
        <f>CONFIG!$B$10-B30</f>
        <v/>
      </c>
    </row>
  </sheetData>
  <mergeCells count="3">
    <mergeCell ref="A1:I1"/>
    <mergeCell ref="A26:I26"/>
    <mergeCell ref="A3:I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6" t="inlineStr">
        <is>
          <t>CLIENT PROFITABILITY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PORTFOLIO OVERVIEW</t>
        </is>
      </c>
      <c r="B4" s="17" t="n"/>
      <c r="C4" s="17" t="n"/>
      <c r="D4" s="17" t="n"/>
      <c r="E4" s="17" t="n"/>
    </row>
    <row r="5" ht="32" customHeight="1">
      <c r="A5" s="37" t="inlineStr">
        <is>
          <t>Total Clients</t>
        </is>
      </c>
      <c r="B5" s="38">
        <f>LOGIC!B28</f>
        <v/>
      </c>
    </row>
    <row r="6" ht="32" customHeight="1">
      <c r="A6" s="37" t="inlineStr">
        <is>
          <t>Total Revenue</t>
        </is>
      </c>
      <c r="B6" s="39">
        <f>LOGIC!B29</f>
        <v/>
      </c>
    </row>
    <row r="7" ht="32" customHeight="1">
      <c r="A7" s="37" t="inlineStr">
        <is>
          <t>Total Net Profit</t>
        </is>
      </c>
      <c r="B7" s="39">
        <f>LOGIC!B32</f>
        <v/>
      </c>
    </row>
    <row r="8" ht="32" customHeight="1">
      <c r="A8" s="37" t="inlineStr">
        <is>
          <t>Overall Effective Rate</t>
        </is>
      </c>
      <c r="B8" s="39">
        <f>LOGIC!B33</f>
        <v/>
      </c>
    </row>
    <row r="9" ht="32" customHeight="1">
      <c r="A9" s="37" t="inlineStr">
        <is>
          <t>Overall Profit Margin</t>
        </is>
      </c>
      <c r="B9" s="40">
        <f>LOGIC!B34</f>
        <v/>
      </c>
    </row>
    <row r="11" ht="28" customHeight="1">
      <c r="A11" s="14" t="inlineStr">
        <is>
          <t xml:space="preserve">  CLIENT ACTIONS</t>
        </is>
      </c>
      <c r="B11" s="15" t="n"/>
      <c r="C11" s="15" t="n"/>
      <c r="D11" s="15" t="n"/>
      <c r="E11" s="15" t="n"/>
    </row>
    <row r="12" ht="32" customHeight="1">
      <c r="A12" s="37" t="inlineStr">
        <is>
          <t>KEEP (profitable)</t>
        </is>
      </c>
      <c r="B12" s="38">
        <f>LOGIC!B39</f>
        <v/>
      </c>
    </row>
    <row r="13" ht="32" customHeight="1">
      <c r="A13" s="37" t="inlineStr">
        <is>
          <t>RENEGOTIATE</t>
        </is>
      </c>
      <c r="B13" s="38">
        <f>LOGIC!B40</f>
        <v/>
      </c>
    </row>
    <row r="14" ht="32" customHeight="1">
      <c r="A14" s="37" t="inlineStr">
        <is>
          <t>DROP (unprofitable)</t>
        </is>
      </c>
      <c r="B14" s="38">
        <f>LOGIC!B41</f>
        <v/>
      </c>
    </row>
    <row r="15" ht="32" customHeight="1">
      <c r="A15" s="37" t="inlineStr">
        <is>
          <t>Most Profitable</t>
        </is>
      </c>
      <c r="B15" s="41">
        <f>LOGIC!B37</f>
        <v/>
      </c>
    </row>
    <row r="16" ht="32" customHeight="1">
      <c r="A16" s="37" t="inlineStr">
        <is>
          <t>Least Profitable</t>
        </is>
      </c>
      <c r="B16" s="41">
        <f>LOGIC!B38</f>
        <v/>
      </c>
    </row>
    <row r="18" ht="28" customHeight="1">
      <c r="A18" s="42" t="inlineStr">
        <is>
          <t xml:space="preserve">  RISK &amp; CAPACITY</t>
        </is>
      </c>
      <c r="B18" s="43" t="n"/>
      <c r="C18" s="43" t="n"/>
      <c r="D18" s="43" t="n"/>
      <c r="E18" s="43" t="n"/>
    </row>
    <row r="19" ht="32" customHeight="1">
      <c r="A19" s="37" t="inlineStr">
        <is>
          <t>Revenue Concentration Risk</t>
        </is>
      </c>
      <c r="B19" s="41">
        <f>LOGIC!B43</f>
        <v/>
      </c>
    </row>
    <row r="20" ht="32" customHeight="1">
      <c r="A20" s="37" t="inlineStr">
        <is>
          <t>Max Client Revenue Share</t>
        </is>
      </c>
      <c r="B20" s="40">
        <f>LOGIC!B42</f>
        <v/>
      </c>
    </row>
    <row r="21" ht="32" customHeight="1">
      <c r="A21" s="37" t="inlineStr">
        <is>
          <t>Hours Utilization</t>
        </is>
      </c>
      <c r="B21" s="40">
        <f>LOGIC!B44</f>
        <v/>
      </c>
    </row>
    <row r="22" ht="32" customHeight="1">
      <c r="A22" s="37" t="inlineStr">
        <is>
          <t>Capacity Remaining</t>
        </is>
      </c>
      <c r="B22" s="44">
        <f>LOGIC!B45</f>
        <v/>
      </c>
    </row>
    <row r="24" ht="28" customHeight="1">
      <c r="A24" s="27" t="inlineStr">
        <is>
          <t xml:space="preserve">  CLIENT RANKING</t>
        </is>
      </c>
      <c r="B24" s="28" t="n"/>
      <c r="C24" s="28" t="n"/>
      <c r="D24" s="28" t="n"/>
      <c r="E24" s="28" t="n"/>
    </row>
    <row r="25" ht="32" customHeight="1">
      <c r="A25" s="18" t="inlineStr">
        <is>
          <t>Client</t>
        </is>
      </c>
      <c r="B25" s="18" t="inlineStr">
        <is>
          <t>Net Profit</t>
        </is>
      </c>
      <c r="C25" s="18" t="inlineStr">
        <is>
          <t>Eff. Rate</t>
        </is>
      </c>
      <c r="D25" s="18" t="inlineStr">
        <is>
          <t>Margin</t>
        </is>
      </c>
      <c r="E25" s="18" t="inlineStr">
        <is>
          <t>Action</t>
        </is>
      </c>
    </row>
    <row r="26">
      <c r="A26" s="37">
        <f>LOGIC!A5</f>
        <v/>
      </c>
      <c r="B26" s="45">
        <f>LOGIC!D5</f>
        <v/>
      </c>
      <c r="C26" s="46">
        <f>LOGIC!E5</f>
        <v/>
      </c>
      <c r="D26" s="47">
        <f>LOGIC!F5</f>
        <v/>
      </c>
      <c r="E26" s="48">
        <f>LOGIC!I5</f>
        <v/>
      </c>
    </row>
    <row r="27">
      <c r="A27" s="37">
        <f>LOGIC!A6</f>
        <v/>
      </c>
      <c r="B27" s="45">
        <f>LOGIC!D6</f>
        <v/>
      </c>
      <c r="C27" s="46">
        <f>LOGIC!E6</f>
        <v/>
      </c>
      <c r="D27" s="47">
        <f>LOGIC!F6</f>
        <v/>
      </c>
      <c r="E27" s="48">
        <f>LOGIC!I6</f>
        <v/>
      </c>
    </row>
    <row r="28">
      <c r="A28" s="37">
        <f>LOGIC!A7</f>
        <v/>
      </c>
      <c r="B28" s="45">
        <f>LOGIC!D7</f>
        <v/>
      </c>
      <c r="C28" s="46">
        <f>LOGIC!E7</f>
        <v/>
      </c>
      <c r="D28" s="47">
        <f>LOGIC!F7</f>
        <v/>
      </c>
      <c r="E28" s="48">
        <f>LOGIC!I7</f>
        <v/>
      </c>
    </row>
    <row r="29">
      <c r="A29" s="37">
        <f>LOGIC!A8</f>
        <v/>
      </c>
      <c r="B29" s="45">
        <f>LOGIC!D8</f>
        <v/>
      </c>
      <c r="C29" s="46">
        <f>LOGIC!E8</f>
        <v/>
      </c>
      <c r="D29" s="47">
        <f>LOGIC!F8</f>
        <v/>
      </c>
      <c r="E29" s="48">
        <f>LOGIC!I8</f>
        <v/>
      </c>
    </row>
    <row r="30">
      <c r="A30" s="37">
        <f>LOGIC!A9</f>
        <v/>
      </c>
      <c r="B30" s="45">
        <f>LOGIC!D9</f>
        <v/>
      </c>
      <c r="C30" s="46">
        <f>LOGIC!E9</f>
        <v/>
      </c>
      <c r="D30" s="47">
        <f>LOGIC!F9</f>
        <v/>
      </c>
      <c r="E30" s="48">
        <f>LOGIC!I9</f>
        <v/>
      </c>
    </row>
    <row r="31">
      <c r="A31" s="37">
        <f>LOGIC!A10</f>
        <v/>
      </c>
      <c r="B31" s="45">
        <f>LOGIC!D10</f>
        <v/>
      </c>
      <c r="C31" s="46">
        <f>LOGIC!E10</f>
        <v/>
      </c>
      <c r="D31" s="47">
        <f>LOGIC!F10</f>
        <v/>
      </c>
      <c r="E31" s="48">
        <f>LOGIC!I10</f>
        <v/>
      </c>
    </row>
    <row r="32">
      <c r="A32" s="37">
        <f>LOGIC!A11</f>
        <v/>
      </c>
      <c r="B32" s="45">
        <f>LOGIC!D11</f>
        <v/>
      </c>
      <c r="C32" s="46">
        <f>LOGIC!E11</f>
        <v/>
      </c>
      <c r="D32" s="47">
        <f>LOGIC!F11</f>
        <v/>
      </c>
      <c r="E32" s="48">
        <f>LOGIC!I11</f>
        <v/>
      </c>
    </row>
    <row r="33">
      <c r="A33" s="37">
        <f>LOGIC!A12</f>
        <v/>
      </c>
      <c r="B33" s="45">
        <f>LOGIC!D12</f>
        <v/>
      </c>
      <c r="C33" s="46">
        <f>LOGIC!E12</f>
        <v/>
      </c>
      <c r="D33" s="47">
        <f>LOGIC!F12</f>
        <v/>
      </c>
      <c r="E33" s="48">
        <f>LOGIC!I12</f>
        <v/>
      </c>
    </row>
    <row r="34">
      <c r="A34" s="37">
        <f>LOGIC!A13</f>
        <v/>
      </c>
      <c r="B34" s="45">
        <f>LOGIC!D13</f>
        <v/>
      </c>
      <c r="C34" s="46">
        <f>LOGIC!E13</f>
        <v/>
      </c>
      <c r="D34" s="47">
        <f>LOGIC!F13</f>
        <v/>
      </c>
      <c r="E34" s="48">
        <f>LOGIC!I13</f>
        <v/>
      </c>
    </row>
    <row r="35">
      <c r="A35" s="37">
        <f>LOGIC!A14</f>
        <v/>
      </c>
      <c r="B35" s="45">
        <f>LOGIC!D14</f>
        <v/>
      </c>
      <c r="C35" s="46">
        <f>LOGIC!E14</f>
        <v/>
      </c>
      <c r="D35" s="47">
        <f>LOGIC!F14</f>
        <v/>
      </c>
      <c r="E35" s="48">
        <f>LOGIC!I14</f>
        <v/>
      </c>
    </row>
    <row r="36">
      <c r="A36" s="37">
        <f>LOGIC!A15</f>
        <v/>
      </c>
      <c r="B36" s="45">
        <f>LOGIC!D15</f>
        <v/>
      </c>
      <c r="C36" s="46">
        <f>LOGIC!E15</f>
        <v/>
      </c>
      <c r="D36" s="47">
        <f>LOGIC!F15</f>
        <v/>
      </c>
      <c r="E36" s="48">
        <f>LOGIC!I15</f>
        <v/>
      </c>
    </row>
    <row r="37">
      <c r="A37" s="37">
        <f>LOGIC!A16</f>
        <v/>
      </c>
      <c r="B37" s="45">
        <f>LOGIC!D16</f>
        <v/>
      </c>
      <c r="C37" s="46">
        <f>LOGIC!E16</f>
        <v/>
      </c>
      <c r="D37" s="47">
        <f>LOGIC!F16</f>
        <v/>
      </c>
      <c r="E37" s="48">
        <f>LOGIC!I16</f>
        <v/>
      </c>
    </row>
    <row r="38">
      <c r="A38" s="37">
        <f>LOGIC!A17</f>
        <v/>
      </c>
      <c r="B38" s="45">
        <f>LOGIC!D17</f>
        <v/>
      </c>
      <c r="C38" s="46">
        <f>LOGIC!E17</f>
        <v/>
      </c>
      <c r="D38" s="47">
        <f>LOGIC!F17</f>
        <v/>
      </c>
      <c r="E38" s="48">
        <f>LOGIC!I17</f>
        <v/>
      </c>
    </row>
    <row r="39">
      <c r="A39" s="37">
        <f>LOGIC!A18</f>
        <v/>
      </c>
      <c r="B39" s="45">
        <f>LOGIC!D18</f>
        <v/>
      </c>
      <c r="C39" s="46">
        <f>LOGIC!E18</f>
        <v/>
      </c>
      <c r="D39" s="47">
        <f>LOGIC!F18</f>
        <v/>
      </c>
      <c r="E39" s="48">
        <f>LOGIC!I18</f>
        <v/>
      </c>
    </row>
    <row r="40">
      <c r="A40" s="37">
        <f>LOGIC!A19</f>
        <v/>
      </c>
      <c r="B40" s="45">
        <f>LOGIC!D19</f>
        <v/>
      </c>
      <c r="C40" s="46">
        <f>LOGIC!E19</f>
        <v/>
      </c>
      <c r="D40" s="47">
        <f>LOGIC!F19</f>
        <v/>
      </c>
      <c r="E40" s="48">
        <f>LOGIC!I19</f>
        <v/>
      </c>
    </row>
    <row r="41">
      <c r="A41" s="37">
        <f>LOGIC!A20</f>
        <v/>
      </c>
      <c r="B41" s="45">
        <f>LOGIC!D20</f>
        <v/>
      </c>
      <c r="C41" s="46">
        <f>LOGIC!E20</f>
        <v/>
      </c>
      <c r="D41" s="47">
        <f>LOGIC!F20</f>
        <v/>
      </c>
      <c r="E41" s="48">
        <f>LOGIC!I20</f>
        <v/>
      </c>
    </row>
    <row r="42">
      <c r="A42" s="37">
        <f>LOGIC!A21</f>
        <v/>
      </c>
      <c r="B42" s="45">
        <f>LOGIC!D21</f>
        <v/>
      </c>
      <c r="C42" s="46">
        <f>LOGIC!E21</f>
        <v/>
      </c>
      <c r="D42" s="47">
        <f>LOGIC!F21</f>
        <v/>
      </c>
      <c r="E42" s="48">
        <f>LOGIC!I21</f>
        <v/>
      </c>
    </row>
    <row r="43">
      <c r="A43" s="37">
        <f>LOGIC!A22</f>
        <v/>
      </c>
      <c r="B43" s="45">
        <f>LOGIC!D22</f>
        <v/>
      </c>
      <c r="C43" s="46">
        <f>LOGIC!E22</f>
        <v/>
      </c>
      <c r="D43" s="47">
        <f>LOGIC!F22</f>
        <v/>
      </c>
      <c r="E43" s="48">
        <f>LOGIC!I22</f>
        <v/>
      </c>
    </row>
    <row r="44">
      <c r="A44" s="37">
        <f>LOGIC!A23</f>
        <v/>
      </c>
      <c r="B44" s="45">
        <f>LOGIC!D23</f>
        <v/>
      </c>
      <c r="C44" s="46">
        <f>LOGIC!E23</f>
        <v/>
      </c>
      <c r="D44" s="47">
        <f>LOGIC!F23</f>
        <v/>
      </c>
      <c r="E44" s="48">
        <f>LOGIC!I23</f>
        <v/>
      </c>
    </row>
    <row r="45">
      <c r="A45" s="37">
        <f>LOGIC!A24</f>
        <v/>
      </c>
      <c r="B45" s="45">
        <f>LOGIC!D24</f>
        <v/>
      </c>
      <c r="C45" s="46">
        <f>LOGIC!E24</f>
        <v/>
      </c>
      <c r="D45" s="47">
        <f>LOGIC!F24</f>
        <v/>
      </c>
      <c r="E45" s="48">
        <f>LOGIC!I24</f>
        <v/>
      </c>
    </row>
    <row r="47" ht="24" customHeight="1">
      <c r="A47" s="49" t="inlineStr">
        <is>
          <t>RangeLead.com  |  Premium B2B Lead Data  |  Free Download — rangelead.com/free-tools</t>
        </is>
      </c>
    </row>
  </sheetData>
  <mergeCells count="7">
    <mergeCell ref="A4:E4"/>
    <mergeCell ref="A24:E24"/>
    <mergeCell ref="A2:E2"/>
    <mergeCell ref="A11:E11"/>
    <mergeCell ref="A47:E47"/>
    <mergeCell ref="A1:E1"/>
    <mergeCell ref="A18:E18"/>
  </mergeCells>
  <conditionalFormatting sqref="B7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9">
    <cfRule type="cellIs" priority="3" operator="greaterThanOrEqual" dxfId="0">
      <formula>0.25</formula>
    </cfRule>
    <cfRule type="cellIs" priority="4" operator="between" dxfId="2">
      <formula>0.1</formula>
      <formula>0.249</formula>
    </cfRule>
    <cfRule type="cellIs" priority="5" operator="lessThan" dxfId="1">
      <formula>0.1</formula>
    </cfRule>
  </conditionalFormatting>
  <conditionalFormatting sqref="B19">
    <cfRule type="cellIs" priority="6" operator="equal" dxfId="0">
      <formula>"LOW"</formula>
    </cfRule>
    <cfRule type="cellIs" priority="7" operator="equal" dxfId="2">
      <formula>"MEDIUM"</formula>
    </cfRule>
    <cfRule type="cellIs" priority="8" operator="equal" dxfId="1">
      <formula>"HIGH"</formula>
    </cfRule>
  </conditionalFormatting>
  <conditionalFormatting sqref="B26:B45">
    <cfRule type="cellIs" priority="9" operator="greaterThan" dxfId="0">
      <formula>0</formula>
    </cfRule>
    <cfRule type="cellIs" priority="10" operator="lessThan" dxfId="1">
      <formula>0</formula>
    </cfRule>
  </conditionalFormatting>
  <conditionalFormatting sqref="D26:D45">
    <cfRule type="cellIs" priority="11" operator="greaterThanOrEqual" dxfId="0">
      <formula>0.25</formula>
    </cfRule>
    <cfRule type="cellIs" priority="12" operator="between" dxfId="2">
      <formula>0.1</formula>
      <formula>0.249</formula>
    </cfRule>
    <cfRule type="cellIs" priority="13" operator="lessThan" dxfId="1">
      <formula>0.1</formula>
    </cfRule>
  </conditionalFormatting>
  <conditionalFormatting sqref="E26:E45">
    <cfRule type="cellIs" priority="14" operator="equal" dxfId="0">
      <formula>"KEEP"</formula>
    </cfRule>
    <cfRule type="cellIs" priority="15" operator="equal" dxfId="2">
      <formula>"RENEGOTIATE"</formula>
    </cfRule>
    <cfRule type="cellIs" priority="16" operator="equal" dxfId="1">
      <formula>"DROP"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