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left" vertical="center"/>
    </xf>
    <xf numFmtId="9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13" fillId="11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5" fontId="10" fillId="7" borderId="1" applyAlignment="1" pivotButton="0" quotePrefix="0" xfId="0">
      <alignment horizontal="center" vertical="center"/>
    </xf>
    <xf numFmtId="3" fontId="10" fillId="7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3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EXECUTIVE - DECISION IMPACT SIMULATOR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Compare up to 5 strategic decision options using NPV analysis, risk-adjusted ROI, and weighted scoring. Provides a data-driven recommendation for executive decision-making.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Decision option name and description</t>
        </is>
      </c>
    </row>
    <row r="9" ht="22" customHeight="1">
      <c r="A9" s="6" t="inlineStr">
        <is>
          <t xml:space="preserve">  • Upfront cost and ongoing annual cost</t>
        </is>
      </c>
    </row>
    <row r="10" ht="22" customHeight="1">
      <c r="A10" s="6" t="inlineStr">
        <is>
          <t xml:space="preserve">  • Expected annual benefit (revenue/savings)</t>
        </is>
      </c>
    </row>
    <row r="11" ht="22" customHeight="1">
      <c r="A11" s="6" t="inlineStr">
        <is>
          <t xml:space="preserve">  • Risk level (1-5 scale)</t>
        </is>
      </c>
    </row>
    <row r="12" ht="22" customHeight="1">
      <c r="A12" s="6" t="inlineStr">
        <is>
          <t xml:space="preserve">  • Implementation timeline (months)</t>
        </is>
      </c>
    </row>
    <row r="13" ht="22" customHeight="1">
      <c r="A13" s="6" t="inlineStr">
        <is>
          <t xml:space="preserve">  • Strategic alignment score (1-10)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NPV per option (5-year horizon)</t>
        </is>
      </c>
    </row>
    <row r="17" ht="22" customHeight="1">
      <c r="A17" s="6" t="inlineStr">
        <is>
          <t xml:space="preserve">  • Risk-adjusted ROI</t>
        </is>
      </c>
    </row>
    <row r="18" ht="22" customHeight="1">
      <c r="A18" s="6" t="inlineStr">
        <is>
          <t xml:space="preserve">  • Weighted scoring matrix</t>
        </is>
      </c>
    </row>
    <row r="19" ht="22" customHeight="1">
      <c r="A19" s="6" t="inlineStr">
        <is>
          <t xml:space="preserve">  • Payback period</t>
        </is>
      </c>
    </row>
    <row r="20" ht="22" customHeight="1">
      <c r="A20" s="6" t="inlineStr">
        <is>
          <t xml:space="preserve">  • Ranked recommendation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13:B13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2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- Decision Parameters</t>
        </is>
      </c>
      <c r="B1" s="8" t="n"/>
      <c r="C1" s="8" t="n"/>
    </row>
    <row r="3" ht="26" customHeight="1">
      <c r="A3" s="9" t="inlineStr">
        <is>
          <t>Discount Rate (annual)</t>
        </is>
      </c>
      <c r="B3" s="10" t="n">
        <v>0.1</v>
      </c>
      <c r="C3" s="11" t="inlineStr">
        <is>
          <t>For NPV calculations</t>
        </is>
      </c>
    </row>
    <row r="4" ht="26" customHeight="1">
      <c r="A4" s="9" t="inlineStr">
        <is>
          <t>Analysis Horizon (years)</t>
        </is>
      </c>
      <c r="B4" s="12" t="n">
        <v>5</v>
      </c>
      <c r="C4" s="11" t="inlineStr">
        <is>
          <t>NPV projection period</t>
        </is>
      </c>
    </row>
    <row r="5" ht="26" customHeight="1">
      <c r="A5" s="9" t="inlineStr">
        <is>
          <t>Risk Premium per Level</t>
        </is>
      </c>
      <c r="B5" s="10" t="n">
        <v>0.03</v>
      </c>
      <c r="C5" s="11" t="inlineStr">
        <is>
          <t>Added to discount rate per risk point</t>
        </is>
      </c>
    </row>
    <row r="7" ht="28" customHeight="1">
      <c r="A7" s="13" t="inlineStr">
        <is>
          <t xml:space="preserve">  SCORING WEIGHTS (must sum to 100%)</t>
        </is>
      </c>
      <c r="B7" s="14" t="n"/>
      <c r="C7" s="14" t="n"/>
    </row>
    <row r="8" ht="26" customHeight="1">
      <c r="A8" s="9" t="inlineStr">
        <is>
          <t>NPV Weight</t>
        </is>
      </c>
      <c r="B8" s="10" t="n">
        <v>0.3</v>
      </c>
      <c r="C8" s="11" t="inlineStr">
        <is>
          <t>Financial return weight</t>
        </is>
      </c>
    </row>
    <row r="9" ht="26" customHeight="1">
      <c r="A9" s="9" t="inlineStr">
        <is>
          <t>ROI Weight</t>
        </is>
      </c>
      <c r="B9" s="10" t="n">
        <v>0.25</v>
      </c>
      <c r="C9" s="11" t="inlineStr">
        <is>
          <t>Return on investment weight</t>
        </is>
      </c>
    </row>
    <row r="10" ht="26" customHeight="1">
      <c r="A10" s="9" t="inlineStr">
        <is>
          <t>Risk Weight</t>
        </is>
      </c>
      <c r="B10" s="10" t="n">
        <v>0.15</v>
      </c>
      <c r="C10" s="11" t="inlineStr">
        <is>
          <t>Lower risk preferred</t>
        </is>
      </c>
    </row>
    <row r="11" ht="26" customHeight="1">
      <c r="A11" s="9" t="inlineStr">
        <is>
          <t>Timeline Weight</t>
        </is>
      </c>
      <c r="B11" s="10" t="n">
        <v>0.1</v>
      </c>
      <c r="C11" s="11" t="inlineStr">
        <is>
          <t>Faster implementation preferred</t>
        </is>
      </c>
    </row>
    <row r="12" ht="26" customHeight="1">
      <c r="A12" s="9" t="inlineStr">
        <is>
          <t>Strategic Alignment Weight</t>
        </is>
      </c>
      <c r="B12" s="10" t="n">
        <v>0.2</v>
      </c>
      <c r="C12" s="11" t="inlineStr">
        <is>
          <t>Strategic fit weight</t>
        </is>
      </c>
    </row>
  </sheetData>
  <mergeCells count="2">
    <mergeCell ref="A1:C1"/>
    <mergeCell ref="A7:C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12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6" customWidth="1" min="8" max="8"/>
  </cols>
  <sheetData>
    <row r="1" ht="28" customHeight="1">
      <c r="A1" s="15" t="inlineStr">
        <is>
          <t xml:space="preserve">  DECISION OPTIONS - Enter data in yellow cells</t>
        </is>
      </c>
      <c r="B1" s="16" t="n"/>
      <c r="C1" s="16" t="n"/>
      <c r="D1" s="16" t="n"/>
      <c r="E1" s="16" t="n"/>
      <c r="F1" s="16" t="n"/>
      <c r="G1" s="16" t="n"/>
    </row>
    <row r="3" ht="32" customHeight="1">
      <c r="A3" s="17" t="inlineStr">
        <is>
          <t>Attribute</t>
        </is>
      </c>
      <c r="B3" s="17" t="inlineStr">
        <is>
          <t>Option A</t>
        </is>
      </c>
      <c r="C3" s="17" t="inlineStr">
        <is>
          <t>Option B</t>
        </is>
      </c>
      <c r="D3" s="17" t="inlineStr">
        <is>
          <t>Option C</t>
        </is>
      </c>
      <c r="E3" s="17" t="inlineStr">
        <is>
          <t>Option D</t>
        </is>
      </c>
      <c r="F3" s="17" t="inlineStr">
        <is>
          <t>Option E</t>
        </is>
      </c>
      <c r="G3" s="17" t="inlineStr">
        <is>
          <t>Notes</t>
        </is>
      </c>
    </row>
    <row r="4">
      <c r="A4" s="18" t="inlineStr">
        <is>
          <t>Option Name</t>
        </is>
      </c>
      <c r="B4" s="19" t="inlineStr">
        <is>
          <t>Expand East</t>
        </is>
      </c>
      <c r="C4" s="19" t="inlineStr">
        <is>
          <t>New Product</t>
        </is>
      </c>
      <c r="D4" s="19" t="inlineStr">
        <is>
          <t>Acquire Co</t>
        </is>
      </c>
      <c r="E4" s="19" t="inlineStr">
        <is>
          <t>Tech Platform</t>
        </is>
      </c>
      <c r="F4" s="19" t="inlineStr">
        <is>
          <t>Hire Sales</t>
        </is>
      </c>
    </row>
    <row r="5">
      <c r="A5" s="18" t="inlineStr">
        <is>
          <t>Upfront Cost</t>
        </is>
      </c>
      <c r="B5" s="20" t="n">
        <v>250000</v>
      </c>
      <c r="C5" s="20" t="n">
        <v>500000</v>
      </c>
      <c r="D5" s="20" t="n">
        <v>1200000</v>
      </c>
      <c r="E5" s="20" t="n">
        <v>350000</v>
      </c>
      <c r="F5" s="20" t="n">
        <v>180000</v>
      </c>
      <c r="G5" s="21" t="inlineStr">
        <is>
          <t>One-time investment</t>
        </is>
      </c>
    </row>
    <row r="6">
      <c r="A6" s="18" t="inlineStr">
        <is>
          <t>Annual Ongoing Cost</t>
        </is>
      </c>
      <c r="B6" s="20" t="n">
        <v>60000</v>
      </c>
      <c r="C6" s="20" t="n">
        <v>120000</v>
      </c>
      <c r="D6" s="20" t="n">
        <v>200000</v>
      </c>
      <c r="E6" s="20" t="n">
        <v>80000</v>
      </c>
      <c r="F6" s="20" t="n">
        <v>240000</v>
      </c>
      <c r="G6" s="21" t="inlineStr">
        <is>
          <t>Recurring annual cost</t>
        </is>
      </c>
    </row>
    <row r="7">
      <c r="A7" s="18" t="inlineStr">
        <is>
          <t>Expected Annual Benefit</t>
        </is>
      </c>
      <c r="B7" s="20" t="n">
        <v>180000</v>
      </c>
      <c r="C7" s="20" t="n">
        <v>350000</v>
      </c>
      <c r="D7" s="20" t="n">
        <v>600000</v>
      </c>
      <c r="E7" s="20" t="n">
        <v>200000</v>
      </c>
      <c r="F7" s="20" t="n">
        <v>320000</v>
      </c>
      <c r="G7" s="21" t="inlineStr">
        <is>
          <t>Revenue or savings/year</t>
        </is>
      </c>
    </row>
    <row r="8">
      <c r="A8" s="18" t="inlineStr">
        <is>
          <t>Benefit Growth Rate %</t>
        </is>
      </c>
      <c r="B8" s="22" t="n">
        <v>0.05</v>
      </c>
      <c r="C8" s="22" t="n">
        <v>0.1</v>
      </c>
      <c r="D8" s="22" t="n">
        <v>0.03</v>
      </c>
      <c r="E8" s="22" t="n">
        <v>0.15</v>
      </c>
      <c r="F8" s="22" t="n">
        <v>0.08</v>
      </c>
      <c r="G8" s="21" t="inlineStr">
        <is>
          <t>Annual growth in benefits</t>
        </is>
      </c>
    </row>
    <row r="9">
      <c r="A9" s="18" t="inlineStr">
        <is>
          <t>Risk Level (1-5)</t>
        </is>
      </c>
      <c r="B9" s="23" t="n">
        <v>3</v>
      </c>
      <c r="C9" s="23" t="n">
        <v>4</v>
      </c>
      <c r="D9" s="23" t="n">
        <v>5</v>
      </c>
      <c r="E9" s="23" t="n">
        <v>2</v>
      </c>
      <c r="F9" s="23" t="n">
        <v>2</v>
      </c>
      <c r="G9" s="21" t="inlineStr">
        <is>
          <t>1=very low, 5=very high</t>
        </is>
      </c>
    </row>
    <row r="10">
      <c r="A10" s="18" t="inlineStr">
        <is>
          <t>Timeline (months)</t>
        </is>
      </c>
      <c r="B10" s="23" t="n">
        <v>6</v>
      </c>
      <c r="C10" s="23" t="n">
        <v>12</v>
      </c>
      <c r="D10" s="23" t="n">
        <v>18</v>
      </c>
      <c r="E10" s="23" t="n">
        <v>9</v>
      </c>
      <c r="F10" s="23" t="n">
        <v>3</v>
      </c>
      <c r="G10" s="21" t="inlineStr">
        <is>
          <t>Months to implement</t>
        </is>
      </c>
    </row>
    <row r="11">
      <c r="A11" s="18" t="inlineStr">
        <is>
          <t>Strategic Alignment (1-10)</t>
        </is>
      </c>
      <c r="B11" s="23" t="n">
        <v>7</v>
      </c>
      <c r="C11" s="23" t="n">
        <v>9</v>
      </c>
      <c r="D11" s="23" t="n">
        <v>6</v>
      </c>
      <c r="E11" s="23" t="n">
        <v>8</v>
      </c>
      <c r="F11" s="23" t="n">
        <v>5</v>
      </c>
      <c r="G11" s="21" t="inlineStr">
        <is>
          <t>Fit with strategy</t>
        </is>
      </c>
    </row>
    <row r="12">
      <c r="A12" s="18" t="inlineStr">
        <is>
          <t>Success Probability %</t>
        </is>
      </c>
      <c r="B12" s="22" t="n">
        <v>0.75</v>
      </c>
      <c r="C12" s="22" t="n">
        <v>0.6</v>
      </c>
      <c r="D12" s="22" t="n">
        <v>0.5</v>
      </c>
      <c r="E12" s="22" t="n">
        <v>0.8</v>
      </c>
      <c r="F12" s="22" t="n">
        <v>0.85</v>
      </c>
      <c r="G12" s="21" t="inlineStr">
        <is>
          <t>Likelihood of success</t>
        </is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F3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4" t="inlineStr">
        <is>
          <t xml:space="preserve">  CALCULATIONS - All formulas, do NOT edit</t>
        </is>
      </c>
      <c r="B1" s="25" t="n"/>
      <c r="C1" s="25" t="n"/>
      <c r="D1" s="25" t="n"/>
      <c r="E1" s="25" t="n"/>
      <c r="F1" s="25" t="n"/>
    </row>
    <row r="2" ht="32" customHeight="1">
      <c r="A2" s="17" t="inlineStr">
        <is>
          <t>Metric</t>
        </is>
      </c>
      <c r="B2" s="17" t="inlineStr">
        <is>
          <t>Option A</t>
        </is>
      </c>
      <c r="C2" s="17" t="inlineStr">
        <is>
          <t>Option B</t>
        </is>
      </c>
      <c r="D2" s="17" t="inlineStr">
        <is>
          <t>Option C</t>
        </is>
      </c>
      <c r="E2" s="17" t="inlineStr">
        <is>
          <t>Option D</t>
        </is>
      </c>
      <c r="F2" s="17" t="inlineStr">
        <is>
          <t>Option E</t>
        </is>
      </c>
    </row>
    <row r="3" ht="28" customHeight="1">
      <c r="A3" s="13" t="inlineStr">
        <is>
          <t xml:space="preserve">  NPV ANALYSIS</t>
        </is>
      </c>
      <c r="B3" s="14" t="n"/>
      <c r="C3" s="14" t="n"/>
      <c r="D3" s="14" t="n"/>
      <c r="E3" s="14" t="n"/>
      <c r="F3" s="14" t="n"/>
    </row>
    <row r="4">
      <c r="A4" s="26" t="inlineStr">
        <is>
          <t>Net Annual Benefit</t>
        </is>
      </c>
      <c r="B4" s="27">
        <f>IF(INPUT!B4="","",INPUT!B7-INPUT!B6)</f>
        <v/>
      </c>
      <c r="C4" s="27">
        <f>IF(INPUT!C4="","",INPUT!C7-INPUT!C6)</f>
        <v/>
      </c>
      <c r="D4" s="27">
        <f>IF(INPUT!D4="","",INPUT!D7-INPUT!D6)</f>
        <v/>
      </c>
      <c r="E4" s="27">
        <f>IF(INPUT!E4="","",INPUT!E7-INPUT!E6)</f>
        <v/>
      </c>
      <c r="F4" s="27">
        <f>IF(INPUT!F4="","",INPUT!F7-INPUT!F6)</f>
        <v/>
      </c>
    </row>
    <row r="5">
      <c r="A5" s="26" t="inlineStr">
        <is>
          <t>Risk-Adjusted Rate</t>
        </is>
      </c>
      <c r="B5" s="28">
        <f>IF(INPUT!B4="","",CONFIG!B3+INPUT!B9*CONFIG!B5)</f>
        <v/>
      </c>
      <c r="C5" s="28">
        <f>IF(INPUT!C4="","",CONFIG!B3+INPUT!C9*CONFIG!B5)</f>
        <v/>
      </c>
      <c r="D5" s="28">
        <f>IF(INPUT!D4="","",CONFIG!B3+INPUT!D9*CONFIG!B5)</f>
        <v/>
      </c>
      <c r="E5" s="28">
        <f>IF(INPUT!E4="","",CONFIG!B3+INPUT!E9*CONFIG!B5)</f>
        <v/>
      </c>
      <c r="F5" s="28">
        <f>IF(INPUT!F4="","",CONFIG!B3+INPUT!F9*CONFIG!B5)</f>
        <v/>
      </c>
    </row>
    <row r="6">
      <c r="A6" s="26" t="inlineStr">
        <is>
          <t>Year 1 PV</t>
        </is>
      </c>
      <c r="B6" s="27">
        <f>IF(INPUT!B4="","",B4*(1+INPUT!B8)^0/(1+B5)^1)</f>
        <v/>
      </c>
      <c r="C6" s="27">
        <f>IF(INPUT!C4="","",C4*(1+INPUT!C8)^0/(1+C5)^1)</f>
        <v/>
      </c>
      <c r="D6" s="27">
        <f>IF(INPUT!D4="","",D4*(1+INPUT!D8)^0/(1+D5)^1)</f>
        <v/>
      </c>
      <c r="E6" s="27">
        <f>IF(INPUT!E4="","",E4*(1+INPUT!E8)^0/(1+E5)^1)</f>
        <v/>
      </c>
      <c r="F6" s="27">
        <f>IF(INPUT!F4="","",F4*(1+INPUT!F8)^0/(1+F5)^1)</f>
        <v/>
      </c>
    </row>
    <row r="7">
      <c r="A7" s="26" t="inlineStr">
        <is>
          <t>Year 2 PV</t>
        </is>
      </c>
      <c r="B7" s="27">
        <f>IF(INPUT!B4="","",B4*(1+INPUT!B8)^1/(1+B5)^2)</f>
        <v/>
      </c>
      <c r="C7" s="27">
        <f>IF(INPUT!C4="","",C4*(1+INPUT!C8)^1/(1+C5)^2)</f>
        <v/>
      </c>
      <c r="D7" s="27">
        <f>IF(INPUT!D4="","",D4*(1+INPUT!D8)^1/(1+D5)^2)</f>
        <v/>
      </c>
      <c r="E7" s="27">
        <f>IF(INPUT!E4="","",E4*(1+INPUT!E8)^1/(1+E5)^2)</f>
        <v/>
      </c>
      <c r="F7" s="27">
        <f>IF(INPUT!F4="","",F4*(1+INPUT!F8)^1/(1+F5)^2)</f>
        <v/>
      </c>
    </row>
    <row r="8">
      <c r="A8" s="26" t="inlineStr">
        <is>
          <t>Year 3 PV</t>
        </is>
      </c>
      <c r="B8" s="27">
        <f>IF(INPUT!B4="","",B4*(1+INPUT!B8)^2/(1+B5)^3)</f>
        <v/>
      </c>
      <c r="C8" s="27">
        <f>IF(INPUT!C4="","",C4*(1+INPUT!C8)^2/(1+C5)^3)</f>
        <v/>
      </c>
      <c r="D8" s="27">
        <f>IF(INPUT!D4="","",D4*(1+INPUT!D8)^2/(1+D5)^3)</f>
        <v/>
      </c>
      <c r="E8" s="27">
        <f>IF(INPUT!E4="","",E4*(1+INPUT!E8)^2/(1+E5)^3)</f>
        <v/>
      </c>
      <c r="F8" s="27">
        <f>IF(INPUT!F4="","",F4*(1+INPUT!F8)^2/(1+F5)^3)</f>
        <v/>
      </c>
    </row>
    <row r="9">
      <c r="A9" s="26" t="inlineStr">
        <is>
          <t>Year 4 PV</t>
        </is>
      </c>
      <c r="B9" s="27">
        <f>IF(INPUT!B4="","",B4*(1+INPUT!B8)^3/(1+B5)^4)</f>
        <v/>
      </c>
      <c r="C9" s="27">
        <f>IF(INPUT!C4="","",C4*(1+INPUT!C8)^3/(1+C5)^4)</f>
        <v/>
      </c>
      <c r="D9" s="27">
        <f>IF(INPUT!D4="","",D4*(1+INPUT!D8)^3/(1+D5)^4)</f>
        <v/>
      </c>
      <c r="E9" s="27">
        <f>IF(INPUT!E4="","",E4*(1+INPUT!E8)^3/(1+E5)^4)</f>
        <v/>
      </c>
      <c r="F9" s="27">
        <f>IF(INPUT!F4="","",F4*(1+INPUT!F8)^3/(1+F5)^4)</f>
        <v/>
      </c>
    </row>
    <row r="10">
      <c r="A10" s="26" t="inlineStr">
        <is>
          <t>Year 5 PV</t>
        </is>
      </c>
      <c r="B10" s="27">
        <f>IF(INPUT!B4="","",B4*(1+INPUT!B8)^4/(1+B5)^5)</f>
        <v/>
      </c>
      <c r="C10" s="27">
        <f>IF(INPUT!C4="","",C4*(1+INPUT!C8)^4/(1+C5)^5)</f>
        <v/>
      </c>
      <c r="D10" s="27">
        <f>IF(INPUT!D4="","",D4*(1+INPUT!D8)^4/(1+D5)^5)</f>
        <v/>
      </c>
      <c r="E10" s="27">
        <f>IF(INPUT!E4="","",E4*(1+INPUT!E8)^4/(1+E5)^5)</f>
        <v/>
      </c>
      <c r="F10" s="27">
        <f>IF(INPUT!F4="","",F4*(1+INPUT!F8)^4/(1+F5)^5)</f>
        <v/>
      </c>
    </row>
    <row r="12">
      <c r="A12" s="26" t="inlineStr">
        <is>
          <t>NPV (5-Year)</t>
        </is>
      </c>
      <c r="B12" s="29">
        <f>IF(INPUT!B4="","",SUM(B6:B11)-INPUT!B5)</f>
        <v/>
      </c>
      <c r="C12" s="29">
        <f>IF(INPUT!C4="","",SUM(C6:C11)-INPUT!C5)</f>
        <v/>
      </c>
      <c r="D12" s="29">
        <f>IF(INPUT!D4="","",SUM(D6:D11)-INPUT!D5)</f>
        <v/>
      </c>
      <c r="E12" s="29">
        <f>IF(INPUT!E4="","",SUM(E6:E11)-INPUT!E5)</f>
        <v/>
      </c>
      <c r="F12" s="29">
        <f>IF(INPUT!F4="","",SUM(F6:F11)-INPUT!F5)</f>
        <v/>
      </c>
    </row>
    <row r="14" ht="28" customHeight="1">
      <c r="A14" s="13" t="inlineStr">
        <is>
          <t xml:space="preserve">  ROI ANALYSIS</t>
        </is>
      </c>
      <c r="B14" s="14" t="n"/>
      <c r="C14" s="14" t="n"/>
      <c r="D14" s="14" t="n"/>
      <c r="E14" s="14" t="n"/>
      <c r="F14" s="14" t="n"/>
    </row>
    <row r="15">
      <c r="A15" s="26" t="inlineStr">
        <is>
          <t>Simple ROI %</t>
        </is>
      </c>
      <c r="B15" s="28">
        <f>IF(INPUT!B4="","",IF(INPUT!B5=0,0,B4/INPUT!B5))</f>
        <v/>
      </c>
      <c r="C15" s="28">
        <f>IF(INPUT!C4="","",IF(INPUT!C5=0,0,C4/INPUT!C5))</f>
        <v/>
      </c>
      <c r="D15" s="28">
        <f>IF(INPUT!D4="","",IF(INPUT!D5=0,0,D4/INPUT!D5))</f>
        <v/>
      </c>
      <c r="E15" s="28">
        <f>IF(INPUT!E4="","",IF(INPUT!E5=0,0,E4/INPUT!E5))</f>
        <v/>
      </c>
      <c r="F15" s="28">
        <f>IF(INPUT!F4="","",IF(INPUT!F5=0,0,F4/INPUT!F5))</f>
        <v/>
      </c>
    </row>
    <row r="16">
      <c r="A16" s="26" t="inlineStr">
        <is>
          <t>Risk-Adjusted ROI %</t>
        </is>
      </c>
      <c r="B16" s="28">
        <f>IF(INPUT!B4="","",B15*INPUT!B12*(1-INPUT!B9*0.1))</f>
        <v/>
      </c>
      <c r="C16" s="28">
        <f>IF(INPUT!C4="","",C15*INPUT!C12*(1-INPUT!C9*0.1))</f>
        <v/>
      </c>
      <c r="D16" s="28">
        <f>IF(INPUT!D4="","",D15*INPUT!D12*(1-INPUT!D9*0.1))</f>
        <v/>
      </c>
      <c r="E16" s="28">
        <f>IF(INPUT!E4="","",E15*INPUT!E12*(1-INPUT!E9*0.1))</f>
        <v/>
      </c>
      <c r="F16" s="28">
        <f>IF(INPUT!F4="","",F15*INPUT!F12*(1-INPUT!F9*0.1))</f>
        <v/>
      </c>
    </row>
    <row r="17">
      <c r="A17" s="26" t="inlineStr">
        <is>
          <t>Payback (months)</t>
        </is>
      </c>
      <c r="B17" s="30">
        <f>IF(INPUT!B4="","",IF(B4&lt;=0,"Never",ROUND(INPUT!B5/B4*12,0)))</f>
        <v/>
      </c>
      <c r="C17" s="30">
        <f>IF(INPUT!C4="","",IF(C4&lt;=0,"Never",ROUND(INPUT!C5/C4*12,0)))</f>
        <v/>
      </c>
      <c r="D17" s="30">
        <f>IF(INPUT!D4="","",IF(D4&lt;=0,"Never",ROUND(INPUT!D5/D4*12,0)))</f>
        <v/>
      </c>
      <c r="E17" s="30">
        <f>IF(INPUT!E4="","",IF(E4&lt;=0,"Never",ROUND(INPUT!E5/E4*12,0)))</f>
        <v/>
      </c>
      <c r="F17" s="30">
        <f>IF(INPUT!F4="","",IF(F4&lt;=0,"Never",ROUND(INPUT!F5/F4*12,0)))</f>
        <v/>
      </c>
    </row>
    <row r="18">
      <c r="A18" s="26" t="inlineStr">
        <is>
          <t>Expected Value</t>
        </is>
      </c>
      <c r="B18" s="29">
        <f>IF(INPUT!B4="","",B12*INPUT!B12)</f>
        <v/>
      </c>
      <c r="C18" s="29">
        <f>IF(INPUT!C4="","",C12*INPUT!C12)</f>
        <v/>
      </c>
      <c r="D18" s="29">
        <f>IF(INPUT!D4="","",D12*INPUT!D12)</f>
        <v/>
      </c>
      <c r="E18" s="29">
        <f>IF(INPUT!E4="","",E12*INPUT!E12)</f>
        <v/>
      </c>
      <c r="F18" s="29">
        <f>IF(INPUT!F4="","",F12*INPUT!F12)</f>
        <v/>
      </c>
    </row>
    <row r="20" ht="28" customHeight="1">
      <c r="A20" s="13" t="inlineStr">
        <is>
          <t xml:space="preserve">  WEIGHTED SCORING MATRIX</t>
        </is>
      </c>
      <c r="B20" s="14" t="n"/>
      <c r="C20" s="14" t="n"/>
      <c r="D20" s="14" t="n"/>
      <c r="E20" s="14" t="n"/>
      <c r="F20" s="14" t="n"/>
    </row>
    <row r="21">
      <c r="A21" s="26" t="inlineStr">
        <is>
          <t>NPV Score (0-100)</t>
        </is>
      </c>
      <c r="B21" s="30">
        <f>IF(INPUT!B4="","",IF(MAX($B$12:$F$12)&lt;=0,0,ROUND(MAX(0,B12)/MAX($B$12:$F$12)*100,0)))</f>
        <v/>
      </c>
      <c r="C21" s="30">
        <f>IF(INPUT!C4="","",IF(MAX($B$12:$F$12)&lt;=0,0,ROUND(MAX(0,C12)/MAX($B$12:$F$12)*100,0)))</f>
        <v/>
      </c>
      <c r="D21" s="30">
        <f>IF(INPUT!D4="","",IF(MAX($B$12:$F$12)&lt;=0,0,ROUND(MAX(0,D12)/MAX($B$12:$F$12)*100,0)))</f>
        <v/>
      </c>
      <c r="E21" s="30">
        <f>IF(INPUT!E4="","",IF(MAX($B$12:$F$12)&lt;=0,0,ROUND(MAX(0,E12)/MAX($B$12:$F$12)*100,0)))</f>
        <v/>
      </c>
      <c r="F21" s="30">
        <f>IF(INPUT!F4="","",IF(MAX($B$12:$F$12)&lt;=0,0,ROUND(MAX(0,F12)/MAX($B$12:$F$12)*100,0)))</f>
        <v/>
      </c>
    </row>
    <row r="22">
      <c r="A22" s="26" t="inlineStr">
        <is>
          <t>ROI Score (0-100)</t>
        </is>
      </c>
      <c r="B22" s="30">
        <f>IF(INPUT!B4="","",IF(MAX($B$16:$F$16)&lt;=0,0,ROUND(MAX(0,B16)/MAX($B$16:$F$16)*100,0)))</f>
        <v/>
      </c>
      <c r="C22" s="30">
        <f>IF(INPUT!C4="","",IF(MAX($B$16:$F$16)&lt;=0,0,ROUND(MAX(0,C16)/MAX($B$16:$F$16)*100,0)))</f>
        <v/>
      </c>
      <c r="D22" s="30">
        <f>IF(INPUT!D4="","",IF(MAX($B$16:$F$16)&lt;=0,0,ROUND(MAX(0,D16)/MAX($B$16:$F$16)*100,0)))</f>
        <v/>
      </c>
      <c r="E22" s="30">
        <f>IF(INPUT!E4="","",IF(MAX($B$16:$F$16)&lt;=0,0,ROUND(MAX(0,E16)/MAX($B$16:$F$16)*100,0)))</f>
        <v/>
      </c>
      <c r="F22" s="30">
        <f>IF(INPUT!F4="","",IF(MAX($B$16:$F$16)&lt;=0,0,ROUND(MAX(0,F16)/MAX($B$16:$F$16)*100,0)))</f>
        <v/>
      </c>
    </row>
    <row r="23">
      <c r="A23" s="26" t="inlineStr">
        <is>
          <t>Risk Score (0-100)</t>
        </is>
      </c>
      <c r="B23" s="30">
        <f>IF(INPUT!B4="","",ROUND((6-INPUT!B9)/5*100,0))</f>
        <v/>
      </c>
      <c r="C23" s="30">
        <f>IF(INPUT!C4="","",ROUND((6-INPUT!C9)/5*100,0))</f>
        <v/>
      </c>
      <c r="D23" s="30">
        <f>IF(INPUT!D4="","",ROUND((6-INPUT!D9)/5*100,0))</f>
        <v/>
      </c>
      <c r="E23" s="30">
        <f>IF(INPUT!E4="","",ROUND((6-INPUT!E9)/5*100,0))</f>
        <v/>
      </c>
      <c r="F23" s="30">
        <f>IF(INPUT!F4="","",ROUND((6-INPUT!F9)/5*100,0))</f>
        <v/>
      </c>
    </row>
    <row r="24">
      <c r="A24" s="26" t="inlineStr">
        <is>
          <t>Timeline Score (0-100)</t>
        </is>
      </c>
      <c r="B24" s="30">
        <f>IF(INPUT!B4="","",IF(MAX($B$10:$F$10)=0,100,ROUND((1-INPUT!B10/MAX($B$10:$F$10))*100,0)))</f>
        <v/>
      </c>
      <c r="C24" s="30">
        <f>IF(INPUT!C4="","",IF(MAX($B$10:$F$10)=0,100,ROUND((1-INPUT!C10/MAX($B$10:$F$10))*100,0)))</f>
        <v/>
      </c>
      <c r="D24" s="30">
        <f>IF(INPUT!D4="","",IF(MAX($B$10:$F$10)=0,100,ROUND((1-INPUT!D10/MAX($B$10:$F$10))*100,0)))</f>
        <v/>
      </c>
      <c r="E24" s="30">
        <f>IF(INPUT!E4="","",IF(MAX($B$10:$F$10)=0,100,ROUND((1-INPUT!E10/MAX($B$10:$F$10))*100,0)))</f>
        <v/>
      </c>
      <c r="F24" s="30">
        <f>IF(INPUT!F4="","",IF(MAX($B$10:$F$10)=0,100,ROUND((1-INPUT!F10/MAX($B$10:$F$10))*100,0)))</f>
        <v/>
      </c>
    </row>
    <row r="25">
      <c r="A25" s="26" t="inlineStr">
        <is>
          <t>Strategic Score (0-100)</t>
        </is>
      </c>
      <c r="B25" s="30">
        <f>IF(INPUT!B4="","",INPUT!B11*10)</f>
        <v/>
      </c>
      <c r="C25" s="30">
        <f>IF(INPUT!C4="","",INPUT!C11*10)</f>
        <v/>
      </c>
      <c r="D25" s="30">
        <f>IF(INPUT!D4="","",INPUT!D11*10)</f>
        <v/>
      </c>
      <c r="E25" s="30">
        <f>IF(INPUT!E4="","",INPUT!E11*10)</f>
        <v/>
      </c>
      <c r="F25" s="30">
        <f>IF(INPUT!F4="","",INPUT!F11*10)</f>
        <v/>
      </c>
    </row>
    <row r="27">
      <c r="A27" s="26" t="inlineStr">
        <is>
          <t>WEIGHTED TOTAL SCORE</t>
        </is>
      </c>
      <c r="B27" s="31">
        <f>IF(INPUT!B4="","",ROUND(B21*CONFIG!B8+B22*CONFIG!B9+B23*CONFIG!B10+B24*CONFIG!B11+B25*CONFIG!B12,0))</f>
        <v/>
      </c>
      <c r="C27" s="31">
        <f>IF(INPUT!C4="","",ROUND(C21*CONFIG!B8+C22*CONFIG!B9+C23*CONFIG!B10+C24*CONFIG!B11+C25*CONFIG!B12,0))</f>
        <v/>
      </c>
      <c r="D27" s="31">
        <f>IF(INPUT!D4="","",ROUND(D21*CONFIG!B8+D22*CONFIG!B9+D23*CONFIG!B10+D24*CONFIG!B11+D25*CONFIG!B12,0))</f>
        <v/>
      </c>
      <c r="E27" s="31">
        <f>IF(INPUT!E4="","",ROUND(E21*CONFIG!B8+E22*CONFIG!B9+E23*CONFIG!B10+E24*CONFIG!B11+E25*CONFIG!B12,0))</f>
        <v/>
      </c>
      <c r="F27" s="31">
        <f>IF(INPUT!F4="","",ROUND(F21*CONFIG!B8+F22*CONFIG!B9+F23*CONFIG!B10+F24*CONFIG!B11+F25*CONFIG!B12,0))</f>
        <v/>
      </c>
    </row>
    <row r="28">
      <c r="A28" s="26" t="inlineStr">
        <is>
          <t>Rank</t>
        </is>
      </c>
      <c r="B28" s="31">
        <f>IF(INPUT!B4="","",RANK(B27,$B$27:$F$27,0))</f>
        <v/>
      </c>
      <c r="C28" s="31">
        <f>IF(INPUT!C4="","",RANK(C27,$B$27:$F$27,0))</f>
        <v/>
      </c>
      <c r="D28" s="31">
        <f>IF(INPUT!D4="","",RANK(D27,$B$27:$F$27,0))</f>
        <v/>
      </c>
      <c r="E28" s="31">
        <f>IF(INPUT!E4="","",RANK(E27,$B$27:$F$27,0))</f>
        <v/>
      </c>
      <c r="F28" s="31">
        <f>IF(INPUT!F4="","",RANK(F27,$B$27:$F$27,0))</f>
        <v/>
      </c>
    </row>
    <row r="30" ht="28" customHeight="1">
      <c r="A30" s="32" t="inlineStr">
        <is>
          <t xml:space="preserve">  RECOMMENDATION</t>
        </is>
      </c>
      <c r="B30" s="33" t="n"/>
      <c r="C30" s="33" t="n"/>
      <c r="D30" s="33" t="n"/>
      <c r="E30" s="33" t="n"/>
      <c r="F30" s="33" t="n"/>
    </row>
    <row r="31" ht="28" customHeight="1">
      <c r="A31" s="26" t="inlineStr">
        <is>
          <t>Best Option (by Score)</t>
        </is>
      </c>
      <c r="B31" s="34">
        <f>INDEX(INPUT!B4:F4,MATCH(MAX(B27:F27),B27:F27,0))</f>
        <v/>
      </c>
    </row>
    <row r="32" ht="28" customHeight="1">
      <c r="A32" s="26" t="inlineStr">
        <is>
          <t>Best NPV</t>
        </is>
      </c>
      <c r="B32" s="29">
        <f>MAX(B12:F12)</f>
        <v/>
      </c>
    </row>
    <row r="33" ht="28" customHeight="1">
      <c r="A33" s="26" t="inlineStr">
        <is>
          <t>Best ROI Option</t>
        </is>
      </c>
      <c r="B33" s="34">
        <f>INDEX(INPUT!B4:F4,MATCH(MAX(B16:F16),B16:F16,0))</f>
        <v/>
      </c>
    </row>
    <row r="34" ht="28" customHeight="1">
      <c r="A34" s="26" t="inlineStr">
        <is>
          <t>Lowest Risk Option</t>
        </is>
      </c>
      <c r="B34" s="34">
        <f>INDEX(INPUT!B4:F4,MATCH(MIN(INPUT!B9:F9),INPUT!B9:F9,0))</f>
        <v/>
      </c>
    </row>
    <row r="35" ht="28" customHeight="1">
      <c r="A35" s="26" t="inlineStr">
        <is>
          <t>Fastest Option</t>
        </is>
      </c>
      <c r="B35" s="34">
        <f>INDEX(INPUT!B4:F4,MATCH(MIN(INPUT!B10:F10),INPUT!B10:F10,0))</f>
        <v/>
      </c>
    </row>
  </sheetData>
  <mergeCells count="5">
    <mergeCell ref="A14:F14"/>
    <mergeCell ref="A1:F1"/>
    <mergeCell ref="A3:F3"/>
    <mergeCell ref="A30:F30"/>
    <mergeCell ref="A20:F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F28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5" t="inlineStr">
        <is>
          <t>DECISION IMPACT SIMULATOR</t>
        </is>
      </c>
      <c r="B1" s="2" t="n"/>
      <c r="C1" s="2" t="n"/>
      <c r="D1" s="2" t="n"/>
      <c r="E1" s="2" t="n"/>
      <c r="F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</row>
    <row r="4" ht="28" customHeight="1">
      <c r="A4" s="32" t="inlineStr">
        <is>
          <t xml:space="preserve">  RECOMMENDATION</t>
        </is>
      </c>
      <c r="B4" s="33" t="n"/>
      <c r="C4" s="33" t="n"/>
      <c r="D4" s="33" t="n"/>
      <c r="E4" s="33" t="n"/>
      <c r="F4" s="33" t="n"/>
    </row>
    <row r="5" ht="32" customHeight="1">
      <c r="A5" s="18" t="inlineStr">
        <is>
          <t>Best Overall Option</t>
        </is>
      </c>
      <c r="B5" s="36">
        <f>LOGIC!B31</f>
        <v/>
      </c>
    </row>
    <row r="6" ht="32" customHeight="1">
      <c r="A6" s="18" t="inlineStr">
        <is>
          <t>Best NPV Option</t>
        </is>
      </c>
      <c r="B6" s="37">
        <f>LOGIC!B33</f>
        <v/>
      </c>
    </row>
    <row r="7" ht="32" customHeight="1">
      <c r="A7" s="18" t="inlineStr">
        <is>
          <t>Lowest Risk Option</t>
        </is>
      </c>
      <c r="B7" s="37">
        <f>LOGIC!B34</f>
        <v/>
      </c>
    </row>
    <row r="8" ht="32" customHeight="1">
      <c r="A8" s="18" t="inlineStr">
        <is>
          <t>Fastest to Implement</t>
        </is>
      </c>
      <c r="B8" s="37">
        <f>LOGIC!B35</f>
        <v/>
      </c>
    </row>
    <row r="10" ht="28" customHeight="1">
      <c r="A10" s="13" t="inlineStr">
        <is>
          <t xml:space="preserve">  OPTION COMPARISON</t>
        </is>
      </c>
      <c r="B10" s="14" t="n"/>
      <c r="C10" s="14" t="n"/>
      <c r="D10" s="14" t="n"/>
      <c r="E10" s="14" t="n"/>
      <c r="F10" s="14" t="n"/>
    </row>
    <row r="11" ht="32" customHeight="1">
      <c r="A11" s="17" t="inlineStr">
        <is>
          <t>Metric</t>
        </is>
      </c>
      <c r="B11" s="17" t="inlineStr">
        <is>
          <t>Option A</t>
        </is>
      </c>
      <c r="C11" s="17" t="inlineStr">
        <is>
          <t>Option B</t>
        </is>
      </c>
      <c r="D11" s="17" t="inlineStr">
        <is>
          <t>Option C</t>
        </is>
      </c>
      <c r="E11" s="17" t="inlineStr">
        <is>
          <t>Option D</t>
        </is>
      </c>
      <c r="F11" s="17" t="inlineStr">
        <is>
          <t>Option E</t>
        </is>
      </c>
    </row>
    <row r="12">
      <c r="A12" s="18" t="inlineStr">
        <is>
          <t>Name</t>
        </is>
      </c>
      <c r="B12" s="38">
        <f>INPUT!B4</f>
        <v/>
      </c>
      <c r="C12" s="38">
        <f>INPUT!C4</f>
        <v/>
      </c>
      <c r="D12" s="38">
        <f>INPUT!D4</f>
        <v/>
      </c>
      <c r="E12" s="38">
        <f>INPUT!E4</f>
        <v/>
      </c>
      <c r="F12" s="38">
        <f>INPUT!F4</f>
        <v/>
      </c>
    </row>
    <row r="13">
      <c r="A13" s="18" t="inlineStr">
        <is>
          <t>NPV (5-Year)</t>
        </is>
      </c>
      <c r="B13" s="39">
        <f>LOGIC!B12</f>
        <v/>
      </c>
      <c r="C13" s="39">
        <f>LOGIC!C12</f>
        <v/>
      </c>
      <c r="D13" s="39">
        <f>LOGIC!D12</f>
        <v/>
      </c>
      <c r="E13" s="39">
        <f>LOGIC!E12</f>
        <v/>
      </c>
      <c r="F13" s="39">
        <f>LOGIC!F12</f>
        <v/>
      </c>
    </row>
    <row r="14">
      <c r="A14" s="18" t="inlineStr">
        <is>
          <t>Risk-Adj ROI</t>
        </is>
      </c>
      <c r="B14" s="40">
        <f>LOGIC!B16</f>
        <v/>
      </c>
      <c r="C14" s="40">
        <f>LOGIC!C16</f>
        <v/>
      </c>
      <c r="D14" s="40">
        <f>LOGIC!D16</f>
        <v/>
      </c>
      <c r="E14" s="40">
        <f>LOGIC!E16</f>
        <v/>
      </c>
      <c r="F14" s="40">
        <f>LOGIC!F16</f>
        <v/>
      </c>
    </row>
    <row r="15">
      <c r="A15" s="18" t="inlineStr">
        <is>
          <t>Payback (months)</t>
        </is>
      </c>
      <c r="B15" s="41">
        <f>LOGIC!B17</f>
        <v/>
      </c>
      <c r="C15" s="41">
        <f>LOGIC!C17</f>
        <v/>
      </c>
      <c r="D15" s="41">
        <f>LOGIC!D17</f>
        <v/>
      </c>
      <c r="E15" s="41">
        <f>LOGIC!E17</f>
        <v/>
      </c>
      <c r="F15" s="41">
        <f>LOGIC!F17</f>
        <v/>
      </c>
    </row>
    <row r="16">
      <c r="A16" s="18" t="inlineStr">
        <is>
          <t>Expected Value</t>
        </is>
      </c>
      <c r="B16" s="39">
        <f>LOGIC!B18</f>
        <v/>
      </c>
      <c r="C16" s="39">
        <f>LOGIC!C18</f>
        <v/>
      </c>
      <c r="D16" s="39">
        <f>LOGIC!D18</f>
        <v/>
      </c>
      <c r="E16" s="39">
        <f>LOGIC!E18</f>
        <v/>
      </c>
      <c r="F16" s="39">
        <f>LOGIC!F18</f>
        <v/>
      </c>
    </row>
    <row r="17">
      <c r="A17" s="18" t="inlineStr">
        <is>
          <t>Weighted Score</t>
        </is>
      </c>
      <c r="B17" s="41">
        <f>LOGIC!B27</f>
        <v/>
      </c>
      <c r="C17" s="41">
        <f>LOGIC!C27</f>
        <v/>
      </c>
      <c r="D17" s="41">
        <f>LOGIC!D27</f>
        <v/>
      </c>
      <c r="E17" s="41">
        <f>LOGIC!E27</f>
        <v/>
      </c>
      <c r="F17" s="41">
        <f>LOGIC!F27</f>
        <v/>
      </c>
    </row>
    <row r="18">
      <c r="A18" s="18" t="inlineStr">
        <is>
          <t>Rank</t>
        </is>
      </c>
      <c r="B18" s="41">
        <f>LOGIC!B28</f>
        <v/>
      </c>
      <c r="C18" s="41">
        <f>LOGIC!C28</f>
        <v/>
      </c>
      <c r="D18" s="41">
        <f>LOGIC!D28</f>
        <v/>
      </c>
      <c r="E18" s="41">
        <f>LOGIC!E28</f>
        <v/>
      </c>
      <c r="F18" s="41">
        <f>LOGIC!F28</f>
        <v/>
      </c>
    </row>
    <row r="20" ht="28" customHeight="1">
      <c r="A20" s="42" t="inlineStr">
        <is>
          <t xml:space="preserve">  SCORING BREAKDOWN (0-100)</t>
        </is>
      </c>
      <c r="B20" s="43" t="n"/>
      <c r="C20" s="43" t="n"/>
      <c r="D20" s="43" t="n"/>
      <c r="E20" s="43" t="n"/>
      <c r="F20" s="43" t="n"/>
    </row>
    <row r="21" ht="32" customHeight="1">
      <c r="A21" s="17" t="inlineStr">
        <is>
          <t>Dimension</t>
        </is>
      </c>
      <c r="B21" s="17" t="inlineStr">
        <is>
          <t>Option A</t>
        </is>
      </c>
      <c r="C21" s="17" t="inlineStr">
        <is>
          <t>Option B</t>
        </is>
      </c>
      <c r="D21" s="17" t="inlineStr">
        <is>
          <t>Option C</t>
        </is>
      </c>
      <c r="E21" s="17" t="inlineStr">
        <is>
          <t>Option D</t>
        </is>
      </c>
      <c r="F21" s="17" t="inlineStr">
        <is>
          <t>Option E</t>
        </is>
      </c>
    </row>
    <row r="22">
      <c r="A22" s="18" t="inlineStr">
        <is>
          <t>NPV Score</t>
        </is>
      </c>
      <c r="B22" s="44">
        <f>LOGIC!B21</f>
        <v/>
      </c>
      <c r="C22" s="44">
        <f>LOGIC!C21</f>
        <v/>
      </c>
      <c r="D22" s="44">
        <f>LOGIC!D21</f>
        <v/>
      </c>
      <c r="E22" s="44">
        <f>LOGIC!E21</f>
        <v/>
      </c>
      <c r="F22" s="44">
        <f>LOGIC!F21</f>
        <v/>
      </c>
    </row>
    <row r="23">
      <c r="A23" s="18" t="inlineStr">
        <is>
          <t>ROI Score</t>
        </is>
      </c>
      <c r="B23" s="44">
        <f>LOGIC!B22</f>
        <v/>
      </c>
      <c r="C23" s="44">
        <f>LOGIC!C22</f>
        <v/>
      </c>
      <c r="D23" s="44">
        <f>LOGIC!D22</f>
        <v/>
      </c>
      <c r="E23" s="44">
        <f>LOGIC!E22</f>
        <v/>
      </c>
      <c r="F23" s="44">
        <f>LOGIC!F22</f>
        <v/>
      </c>
    </row>
    <row r="24">
      <c r="A24" s="18" t="inlineStr">
        <is>
          <t>Risk Score</t>
        </is>
      </c>
      <c r="B24" s="44">
        <f>LOGIC!B23</f>
        <v/>
      </c>
      <c r="C24" s="44">
        <f>LOGIC!C23</f>
        <v/>
      </c>
      <c r="D24" s="44">
        <f>LOGIC!D23</f>
        <v/>
      </c>
      <c r="E24" s="44">
        <f>LOGIC!E23</f>
        <v/>
      </c>
      <c r="F24" s="44">
        <f>LOGIC!F23</f>
        <v/>
      </c>
    </row>
    <row r="25">
      <c r="A25" s="18" t="inlineStr">
        <is>
          <t>Timeline Score</t>
        </is>
      </c>
      <c r="B25" s="44">
        <f>LOGIC!B24</f>
        <v/>
      </c>
      <c r="C25" s="44">
        <f>LOGIC!C24</f>
        <v/>
      </c>
      <c r="D25" s="44">
        <f>LOGIC!D24</f>
        <v/>
      </c>
      <c r="E25" s="44">
        <f>LOGIC!E24</f>
        <v/>
      </c>
      <c r="F25" s="44">
        <f>LOGIC!F24</f>
        <v/>
      </c>
    </row>
    <row r="26">
      <c r="A26" s="18" t="inlineStr">
        <is>
          <t>Strategic Score</t>
        </is>
      </c>
      <c r="B26" s="44">
        <f>LOGIC!B25</f>
        <v/>
      </c>
      <c r="C26" s="44">
        <f>LOGIC!C25</f>
        <v/>
      </c>
      <c r="D26" s="44">
        <f>LOGIC!D25</f>
        <v/>
      </c>
      <c r="E26" s="44">
        <f>LOGIC!E25</f>
        <v/>
      </c>
      <c r="F26" s="44">
        <f>LOGIC!F25</f>
        <v/>
      </c>
    </row>
    <row r="28" ht="24" customHeight="1">
      <c r="A28" s="45" t="inlineStr">
        <is>
          <t>RangeLead.com  |  Premium B2B Lead Data  |  Free Download — rangelead.com/free-tools</t>
        </is>
      </c>
    </row>
  </sheetData>
  <mergeCells count="6">
    <mergeCell ref="A2:F2"/>
    <mergeCell ref="A10:F10"/>
    <mergeCell ref="A28:F28"/>
    <mergeCell ref="A1:F1"/>
    <mergeCell ref="A4:F4"/>
    <mergeCell ref="A20:F20"/>
  </mergeCells>
  <conditionalFormatting sqref="B17:F17">
    <cfRule type="cellIs" priority="1" operator="greaterThanOrEqual" dxfId="0">
      <formula>70</formula>
    </cfRule>
    <cfRule type="cellIs" priority="2" operator="between" dxfId="1">
      <formula>40</formula>
      <formula>69.999</formula>
    </cfRule>
    <cfRule type="cellIs" priority="3" operator="lessThan" dxfId="2">
      <formula>40</formula>
    </cfRule>
  </conditionalFormatting>
  <conditionalFormatting sqref="B13:F13">
    <cfRule type="cellIs" priority="4" operator="greaterThan" dxfId="0">
      <formula>0</formula>
    </cfRule>
    <cfRule type="cellIs" priority="5" operator="lessThan" dxfId="2">
      <formula>0</formula>
    </cfRule>
  </conditionalFormatting>
  <conditionalFormatting sqref="B22:F26">
    <cfRule type="cellIs" priority="6" operator="greaterThanOrEqual" dxfId="0">
      <formula>70</formula>
    </cfRule>
    <cfRule type="cellIs" priority="7" operator="between" dxfId="1">
      <formula>40</formula>
      <formula>69.999</formula>
    </cfRule>
    <cfRule type="cellIs" priority="8" operator="lessThan" dxfId="2">
      <formula>40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