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&quot;$&quot;#,##0"/>
    <numFmt numFmtId="166" formatCode="0.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0F1B2D"/>
      <sz val="11"/>
    </font>
    <font>
      <name val="Aptos"/>
      <b val="1"/>
      <color rgb="00FFFFFF"/>
      <sz val="10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6" fillId="10" borderId="1" applyAlignment="1" pivotButton="0" quotePrefix="0" xfId="0">
      <alignment horizontal="left" vertical="center"/>
    </xf>
    <xf numFmtId="165" fontId="9" fillId="10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center" vertical="center"/>
    </xf>
    <xf numFmtId="166" fontId="9" fillId="10" borderId="1" applyAlignment="1" pivotButton="0" quotePrefix="0" xfId="0">
      <alignment horizontal="center" vertical="center"/>
    </xf>
    <xf numFmtId="164" fontId="9" fillId="10" borderId="1" applyAlignment="1" pivotButton="0" quotePrefix="0" xfId="0">
      <alignment horizontal="center" vertical="center"/>
    </xf>
    <xf numFmtId="0" fontId="10" fillId="3" borderId="1" applyAlignment="1" pivotButton="0" quotePrefix="0" xfId="0">
      <alignment horizontal="center" vertical="center" wrapText="1"/>
    </xf>
    <xf numFmtId="165" fontId="7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5" fontId="12" fillId="11" borderId="1" applyAlignment="1" pivotButton="0" quotePrefix="0" xfId="0">
      <alignment horizontal="center" vertical="center"/>
    </xf>
    <xf numFmtId="165" fontId="13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12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165" fontId="7" fillId="7" borderId="1" applyAlignment="1" pivotButton="0" quotePrefix="0" xfId="0">
      <alignment horizontal="center" vertical="center"/>
    </xf>
    <xf numFmtId="165" fontId="9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STARTUP COST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Estimate total startup capital requirements by categorizing one-time costs and monthly recurring expenses. Calculate monthly burn rate, runway in months, and identify any funding gap.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One-Time Costs by category (legal, equipment, inventory, etc.)</t>
        </is>
      </c>
    </row>
    <row r="9" ht="22" customHeight="1">
      <c r="A9" s="6" t="inlineStr">
        <is>
          <t xml:space="preserve">  • Monthly Recurring Costs (rent, salaries, marketing, etc.)</t>
        </is>
      </c>
    </row>
    <row r="10" ht="22" customHeight="1">
      <c r="A10" s="6" t="inlineStr">
        <is>
          <t xml:space="preserve">  • Available Funding (savings, loans, investment)</t>
        </is>
      </c>
    </row>
    <row r="11" ht="22" customHeight="1">
      <c r="A11" s="6" t="inlineStr">
        <is>
          <t xml:space="preserve">  • Expected monthly revenue ramp-up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Total Startup Capital Required</t>
        </is>
      </c>
    </row>
    <row r="15" ht="22" customHeight="1">
      <c r="A15" s="6" t="inlineStr">
        <is>
          <t xml:space="preserve">  • Monthly Burn Rate</t>
        </is>
      </c>
    </row>
    <row r="16" ht="22" customHeight="1">
      <c r="A16" s="6" t="inlineStr">
        <is>
          <t xml:space="preserve">  • Runway Estimate (months)</t>
        </is>
      </c>
    </row>
    <row r="17" ht="22" customHeight="1">
      <c r="A17" s="6" t="inlineStr">
        <is>
          <t xml:space="preserve">  • Funding Gap (or surplus)</t>
        </is>
      </c>
    </row>
    <row r="18" ht="22" customHeight="1">
      <c r="A18" s="6" t="inlineStr">
        <is>
          <t xml:space="preserve">  • Category breakdown with percentages</t>
        </is>
      </c>
    </row>
    <row r="19" ht="22" customHeight="1">
      <c r="A19" s="6" t="inlineStr">
        <is>
          <t xml:space="preserve">  • 12-month cash projection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2:B2"/>
    <mergeCell ref="A5:B5"/>
    <mergeCell ref="A14:B14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Contingency Buffer (%)</t>
        </is>
      </c>
      <c r="B3" s="10" t="n">
        <v>0.15</v>
      </c>
      <c r="C3" s="11" t="inlineStr">
        <is>
          <t>Added to total costs as safety margin</t>
        </is>
      </c>
    </row>
    <row r="4" ht="26" customHeight="1">
      <c r="A4" s="9" t="inlineStr">
        <is>
          <t>Minimum Runway Target (months)</t>
        </is>
      </c>
      <c r="B4" s="12" t="n">
        <v>12</v>
      </c>
      <c r="C4" s="11" t="inlineStr">
        <is>
          <t>Recommended runway before break-even</t>
        </is>
      </c>
    </row>
    <row r="5" ht="26" customHeight="1">
      <c r="A5" s="9" t="inlineStr">
        <is>
          <t>Revenue Growth Rate (monthly)</t>
        </is>
      </c>
      <c r="B5" s="13" t="n">
        <v>0.1</v>
      </c>
      <c r="C5" s="11" t="inlineStr">
        <is>
          <t>Expected month-over-month revenue growth</t>
        </is>
      </c>
    </row>
    <row r="6" ht="26" customHeight="1">
      <c r="A6" s="9" t="inlineStr">
        <is>
          <t>Cost Inflation (monthly)</t>
        </is>
      </c>
      <c r="B6" s="13" t="n">
        <v>0.005</v>
      </c>
      <c r="C6" s="11" t="inlineStr">
        <is>
          <t>Monthly cost increase assumption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C35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24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STARTUP COST INPUTS — Enter your data in yellow cells</t>
        </is>
      </c>
      <c r="B1" s="15" t="n"/>
      <c r="C1" s="15" t="n"/>
    </row>
    <row r="3" ht="28" customHeight="1">
      <c r="A3" s="16" t="inlineStr">
        <is>
          <t xml:space="preserve">  ONE-TIME STARTUP COSTS</t>
        </is>
      </c>
      <c r="B3" s="17" t="n"/>
      <c r="C3" s="17" t="n"/>
    </row>
    <row r="4" ht="28" customHeight="1">
      <c r="A4" s="18" t="inlineStr">
        <is>
          <t>Business Registration &amp; Legal Fees</t>
        </is>
      </c>
      <c r="B4" s="19" t="n">
        <v>5000</v>
      </c>
      <c r="C4" s="11" t="inlineStr">
        <is>
          <t>Incorporation, licenses, permits</t>
        </is>
      </c>
    </row>
    <row r="5" ht="28" customHeight="1">
      <c r="A5" s="18" t="inlineStr">
        <is>
          <t>Office/Space Setup</t>
        </is>
      </c>
      <c r="B5" s="19" t="n">
        <v>15000</v>
      </c>
      <c r="C5" s="11" t="inlineStr">
        <is>
          <t>Lease deposit, renovation, furniture</t>
        </is>
      </c>
    </row>
    <row r="6" ht="28" customHeight="1">
      <c r="A6" s="18" t="inlineStr">
        <is>
          <t>Equipment &amp; Hardware</t>
        </is>
      </c>
      <c r="B6" s="19" t="n">
        <v>20000</v>
      </c>
      <c r="C6" s="11" t="inlineStr">
        <is>
          <t>Computers, machinery, tools</t>
        </is>
      </c>
    </row>
    <row r="7" ht="28" customHeight="1">
      <c r="A7" s="18" t="inlineStr">
        <is>
          <t>Initial Inventory</t>
        </is>
      </c>
      <c r="B7" s="19" t="n">
        <v>25000</v>
      </c>
      <c r="C7" s="11" t="inlineStr">
        <is>
          <t>Starting stock</t>
        </is>
      </c>
    </row>
    <row r="8" ht="28" customHeight="1">
      <c r="A8" s="18" t="inlineStr">
        <is>
          <t>Website &amp; Branding</t>
        </is>
      </c>
      <c r="B8" s="19" t="n">
        <v>8000</v>
      </c>
      <c r="C8" s="11" t="inlineStr">
        <is>
          <t>Design, development, logo</t>
        </is>
      </c>
    </row>
    <row r="9" ht="28" customHeight="1">
      <c r="A9" s="18" t="inlineStr">
        <is>
          <t>Marketing Launch Campaign</t>
        </is>
      </c>
      <c r="B9" s="19" t="n">
        <v>10000</v>
      </c>
      <c r="C9" s="11" t="inlineStr">
        <is>
          <t>Launch ads, PR, events</t>
        </is>
      </c>
    </row>
    <row r="10" ht="28" customHeight="1">
      <c r="A10" s="18" t="inlineStr">
        <is>
          <t>Professional Services</t>
        </is>
      </c>
      <c r="B10" s="19" t="n">
        <v>5000</v>
      </c>
      <c r="C10" s="11" t="inlineStr">
        <is>
          <t>Accounting setup, consulting</t>
        </is>
      </c>
    </row>
    <row r="11" ht="28" customHeight="1">
      <c r="A11" s="18" t="inlineStr">
        <is>
          <t>Insurance (First Year Prepaid)</t>
        </is>
      </c>
      <c r="B11" s="19" t="n">
        <v>6000</v>
      </c>
      <c r="C11" s="11" t="inlineStr">
        <is>
          <t>Business insurance</t>
        </is>
      </c>
    </row>
    <row r="12" ht="28" customHeight="1">
      <c r="A12" s="18" t="inlineStr">
        <is>
          <t>Technology Setup</t>
        </is>
      </c>
      <c r="B12" s="19" t="n">
        <v>4000</v>
      </c>
      <c r="C12" s="11" t="inlineStr">
        <is>
          <t>Software licenses, IT setup</t>
        </is>
      </c>
    </row>
    <row r="13" ht="28" customHeight="1">
      <c r="A13" s="18" t="inlineStr">
        <is>
          <t>Working Capital Reserve</t>
        </is>
      </c>
      <c r="B13" s="19" t="n">
        <v>15000</v>
      </c>
      <c r="C13" s="11" t="inlineStr">
        <is>
          <t>Cash buffer for operations</t>
        </is>
      </c>
    </row>
    <row r="15" ht="28" customHeight="1">
      <c r="A15" s="20" t="inlineStr">
        <is>
          <t xml:space="preserve">  MONTHLY RECURRING COSTS</t>
        </is>
      </c>
      <c r="B15" s="21" t="n"/>
      <c r="C15" s="21" t="n"/>
    </row>
    <row r="16" ht="28" customHeight="1">
      <c r="A16" s="18" t="inlineStr">
        <is>
          <t>Rent / Lease</t>
        </is>
      </c>
      <c r="B16" s="19" t="n">
        <v>3500</v>
      </c>
      <c r="C16" s="11" t="inlineStr">
        <is>
          <t>Office or retail space</t>
        </is>
      </c>
    </row>
    <row r="17" ht="28" customHeight="1">
      <c r="A17" s="18" t="inlineStr">
        <is>
          <t>Salaries &amp; Wages</t>
        </is>
      </c>
      <c r="B17" s="19" t="n">
        <v>18000</v>
      </c>
      <c r="C17" s="11" t="inlineStr">
        <is>
          <t>All employee compensation</t>
        </is>
      </c>
    </row>
    <row r="18" ht="28" customHeight="1">
      <c r="A18" s="18" t="inlineStr">
        <is>
          <t>Utilities</t>
        </is>
      </c>
      <c r="B18" s="19" t="n">
        <v>500</v>
      </c>
      <c r="C18" s="11" t="inlineStr">
        <is>
          <t>Electric, water, internet</t>
        </is>
      </c>
    </row>
    <row r="19" ht="28" customHeight="1">
      <c r="A19" s="18" t="inlineStr">
        <is>
          <t>Marketing &amp; Advertising</t>
        </is>
      </c>
      <c r="B19" s="19" t="n">
        <v>3000</v>
      </c>
      <c r="C19" s="11" t="inlineStr">
        <is>
          <t>Ongoing campaigns</t>
        </is>
      </c>
    </row>
    <row r="20" ht="28" customHeight="1">
      <c r="A20" s="18" t="inlineStr">
        <is>
          <t>Software Subscriptions</t>
        </is>
      </c>
      <c r="B20" s="19" t="n">
        <v>800</v>
      </c>
      <c r="C20" s="11" t="inlineStr">
        <is>
          <t>SaaS tools, cloud services</t>
        </is>
      </c>
    </row>
    <row r="21" ht="28" customHeight="1">
      <c r="A21" s="18" t="inlineStr">
        <is>
          <t>Insurance (Monthly)</t>
        </is>
      </c>
      <c r="B21" s="19" t="n">
        <v>500</v>
      </c>
      <c r="C21" s="11" t="inlineStr">
        <is>
          <t>If not prepaid</t>
        </is>
      </c>
    </row>
    <row r="22" ht="28" customHeight="1">
      <c r="A22" s="18" t="inlineStr">
        <is>
          <t>Supplies &amp; Materials</t>
        </is>
      </c>
      <c r="B22" s="19" t="n">
        <v>600</v>
      </c>
      <c r="C22" s="11" t="inlineStr">
        <is>
          <t>Office and operational supplies</t>
        </is>
      </c>
    </row>
    <row r="23" ht="28" customHeight="1">
      <c r="A23" s="18" t="inlineStr">
        <is>
          <t>Professional Services</t>
        </is>
      </c>
      <c r="B23" s="19" t="n">
        <v>1000</v>
      </c>
      <c r="C23" s="11" t="inlineStr">
        <is>
          <t>Monthly bookkeeping, legal retainer</t>
        </is>
      </c>
    </row>
    <row r="24" ht="28" customHeight="1">
      <c r="A24" s="18" t="inlineStr">
        <is>
          <t>Loan Payments</t>
        </is>
      </c>
      <c r="B24" s="19" t="n">
        <v>1500</v>
      </c>
      <c r="C24" s="11" t="inlineStr">
        <is>
          <t>If applicable</t>
        </is>
      </c>
    </row>
    <row r="25" ht="28" customHeight="1">
      <c r="A25" s="18" t="inlineStr">
        <is>
          <t>Miscellaneous</t>
        </is>
      </c>
      <c r="B25" s="19" t="n">
        <v>500</v>
      </c>
      <c r="C25" s="11" t="inlineStr">
        <is>
          <t>Unexpected expenses</t>
        </is>
      </c>
    </row>
    <row r="27" ht="28" customHeight="1">
      <c r="A27" s="14" t="inlineStr">
        <is>
          <t xml:space="preserve">  FUNDING SOURCES</t>
        </is>
      </c>
      <c r="B27" s="15" t="n"/>
      <c r="C27" s="15" t="n"/>
    </row>
    <row r="28" ht="28" customHeight="1">
      <c r="A28" s="18" t="inlineStr">
        <is>
          <t>Personal Savings</t>
        </is>
      </c>
      <c r="B28" s="19" t="n">
        <v>50000</v>
      </c>
      <c r="C28" s="11" t="inlineStr">
        <is>
          <t>Your own investment</t>
        </is>
      </c>
    </row>
    <row r="29" ht="28" customHeight="1">
      <c r="A29" s="18" t="inlineStr">
        <is>
          <t>Business Loan</t>
        </is>
      </c>
      <c r="B29" s="19" t="n">
        <v>100000</v>
      </c>
      <c r="C29" s="11" t="inlineStr">
        <is>
          <t>Bank or SBA loan</t>
        </is>
      </c>
    </row>
    <row r="30" ht="28" customHeight="1">
      <c r="A30" s="18" t="inlineStr">
        <is>
          <t>Investor Funding</t>
        </is>
      </c>
      <c r="B30" s="19" t="n">
        <v>75000</v>
      </c>
      <c r="C30" s="11" t="inlineStr">
        <is>
          <t>Angel, seed, VC</t>
        </is>
      </c>
    </row>
    <row r="31" ht="28" customHeight="1">
      <c r="A31" s="18" t="inlineStr">
        <is>
          <t>Grants</t>
        </is>
      </c>
      <c r="B31" s="19" t="n">
        <v>10000</v>
      </c>
      <c r="C31" s="11" t="inlineStr">
        <is>
          <t>Government or private grants</t>
        </is>
      </c>
    </row>
    <row r="32" ht="28" customHeight="1">
      <c r="A32" s="18" t="inlineStr">
        <is>
          <t>Other Funding</t>
        </is>
      </c>
      <c r="B32" s="19" t="n">
        <v>0</v>
      </c>
      <c r="C32" s="11" t="inlineStr">
        <is>
          <t>Credit lines, etc.</t>
        </is>
      </c>
    </row>
    <row r="34" ht="28" customHeight="1">
      <c r="A34" s="16" t="inlineStr">
        <is>
          <t xml:space="preserve">  REVENUE ESTIMATE</t>
        </is>
      </c>
      <c r="B34" s="17" t="n"/>
      <c r="C34" s="17" t="n"/>
    </row>
    <row r="35" ht="28" customHeight="1">
      <c r="A35" s="18" t="inlineStr">
        <is>
          <t>Month 1 Revenue Estimate</t>
        </is>
      </c>
      <c r="B35" s="19" t="n">
        <v>5000</v>
      </c>
      <c r="C35" s="11" t="inlineStr">
        <is>
          <t>Expected revenue in first month</t>
        </is>
      </c>
    </row>
  </sheetData>
  <mergeCells count="5">
    <mergeCell ref="A1:C1"/>
    <mergeCell ref="A27:C27"/>
    <mergeCell ref="A3:C3"/>
    <mergeCell ref="A34:C34"/>
    <mergeCell ref="A15:C1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D6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0" t="inlineStr">
        <is>
          <t xml:space="preserve">  CALCULATIONS — All formulas, do NOT edit</t>
        </is>
      </c>
      <c r="B1" s="21" t="n"/>
      <c r="C1" s="21" t="n"/>
      <c r="D1" s="21" t="n"/>
    </row>
    <row r="3" ht="28" customHeight="1">
      <c r="A3" s="16" t="inlineStr">
        <is>
          <t xml:space="preserve">  COST SUMMARY</t>
        </is>
      </c>
      <c r="B3" s="17" t="n"/>
      <c r="C3" s="17" t="n"/>
      <c r="D3" s="17" t="n"/>
    </row>
    <row r="4" ht="28" customHeight="1">
      <c r="A4" s="22" t="inlineStr">
        <is>
          <t>Total One-Time Costs</t>
        </is>
      </c>
      <c r="B4" s="23">
        <f>SUM(INPUT!B4:B13)</f>
        <v/>
      </c>
    </row>
    <row r="5" ht="28" customHeight="1">
      <c r="A5" s="22" t="inlineStr">
        <is>
          <t>Total Monthly Recurring</t>
        </is>
      </c>
      <c r="B5" s="23">
        <f>SUM(INPUT!B16:B25)</f>
        <v/>
      </c>
    </row>
    <row r="6" ht="28" customHeight="1">
      <c r="A6" s="22" t="inlineStr">
        <is>
          <t>Contingency Buffer</t>
        </is>
      </c>
      <c r="B6" s="23">
        <f>(B4+B5*CONFIG!B4)*CONFIG!B3</f>
        <v/>
      </c>
    </row>
    <row r="7" ht="28" customHeight="1">
      <c r="A7" s="22" t="inlineStr">
        <is>
          <t>Total Startup Capital Needed</t>
        </is>
      </c>
      <c r="B7" s="23">
        <f>B4+B5*CONFIG!B4+B6</f>
        <v/>
      </c>
    </row>
    <row r="8" ht="28" customHeight="1">
      <c r="A8" s="22" t="inlineStr">
        <is>
          <t>Total Funding Available</t>
        </is>
      </c>
      <c r="B8" s="23">
        <f>SUM(INPUT!B28:B32)</f>
        <v/>
      </c>
    </row>
    <row r="9" ht="28" customHeight="1">
      <c r="A9" s="22" t="inlineStr">
        <is>
          <t>Funding Gap / Surplus</t>
        </is>
      </c>
      <c r="B9" s="23">
        <f>B8-B7</f>
        <v/>
      </c>
    </row>
    <row r="10" ht="28" customHeight="1">
      <c r="A10" s="22" t="inlineStr">
        <is>
          <t>Funding Status</t>
        </is>
      </c>
      <c r="B10" s="24">
        <f>IF(B9&gt;=0,"FUNDED",IF(B9&gt;=-B7*0.1,"NEAR FUNDED","UNDERFUNDED"))</f>
        <v/>
      </c>
    </row>
    <row r="12" ht="28" customHeight="1">
      <c r="A12" s="16" t="inlineStr">
        <is>
          <t xml:space="preserve">  BURN RATE &amp; RUNWAY</t>
        </is>
      </c>
      <c r="B12" s="17" t="n"/>
      <c r="C12" s="17" t="n"/>
      <c r="D12" s="17" t="n"/>
    </row>
    <row r="13" ht="28" customHeight="1">
      <c r="A13" s="22" t="inlineStr">
        <is>
          <t>Gross Monthly Burn</t>
        </is>
      </c>
      <c r="B13" s="23">
        <f>B5</f>
        <v/>
      </c>
    </row>
    <row r="14" ht="28" customHeight="1">
      <c r="A14" s="22" t="inlineStr">
        <is>
          <t>Month 1 Revenue</t>
        </is>
      </c>
      <c r="B14" s="23">
        <f>INPUT!B35</f>
        <v/>
      </c>
    </row>
    <row r="15" ht="28" customHeight="1">
      <c r="A15" s="22" t="inlineStr">
        <is>
          <t>Net Monthly Burn (Month 1)</t>
        </is>
      </c>
      <c r="B15" s="23">
        <f>B13-B14</f>
        <v/>
      </c>
    </row>
    <row r="16" ht="28" customHeight="1">
      <c r="A16" s="22" t="inlineStr">
        <is>
          <t>Cash After One-Time Costs</t>
        </is>
      </c>
      <c r="B16" s="23">
        <f>B8-B4</f>
        <v/>
      </c>
    </row>
    <row r="17" ht="28" customHeight="1">
      <c r="A17" s="22" t="inlineStr">
        <is>
          <t>Runway (months, no revenue)</t>
        </is>
      </c>
      <c r="B17" s="25">
        <f>IF(B13&gt;0,ROUND(B16/B13,1),0)</f>
        <v/>
      </c>
    </row>
    <row r="18" ht="28" customHeight="1">
      <c r="A18" s="22" t="inlineStr">
        <is>
          <t>Runway (months, with Month 1 rev)</t>
        </is>
      </c>
      <c r="B18" s="25">
        <f>IF(B15&gt;0,ROUND(B16/B15,1),IF(B15&lt;=0,"Infinite",0))</f>
        <v/>
      </c>
    </row>
    <row r="19" ht="28" customHeight="1">
      <c r="A19" s="22" t="inlineStr">
        <is>
          <t>Runway Status</t>
        </is>
      </c>
      <c r="B19" s="24">
        <f>IF(B17&gt;=CONFIG!B4,"ADEQUATE",IF(B17&gt;=CONFIG!B4*0.5,"SHORT","CRITICAL"))</f>
        <v/>
      </c>
    </row>
    <row r="21" ht="28" customHeight="1">
      <c r="A21" s="16" t="inlineStr">
        <is>
          <t xml:space="preserve">  COST BREAKDOWN (% of Total)</t>
        </is>
      </c>
      <c r="B21" s="17" t="n"/>
      <c r="C21" s="17" t="n"/>
      <c r="D21" s="17" t="n"/>
    </row>
    <row r="22" ht="28" customHeight="1">
      <c r="A22" s="22" t="inlineStr">
        <is>
          <t>Business Registration &amp; Legal Fees</t>
        </is>
      </c>
      <c r="B22" s="26">
        <f>IF(B4&gt;0,INPUT!B4/B4,0)</f>
        <v/>
      </c>
    </row>
    <row r="23" ht="28" customHeight="1">
      <c r="A23" s="22" t="inlineStr">
        <is>
          <t>Office/Space Setup</t>
        </is>
      </c>
      <c r="B23" s="26">
        <f>IF(B4&gt;0,INPUT!B5/B4,0)</f>
        <v/>
      </c>
    </row>
    <row r="24" ht="28" customHeight="1">
      <c r="A24" s="22" t="inlineStr">
        <is>
          <t>Equipment &amp; Hardware</t>
        </is>
      </c>
      <c r="B24" s="26">
        <f>IF(B4&gt;0,INPUT!B6/B4,0)</f>
        <v/>
      </c>
    </row>
    <row r="25" ht="28" customHeight="1">
      <c r="A25" s="22" t="inlineStr">
        <is>
          <t>Initial Inventory</t>
        </is>
      </c>
      <c r="B25" s="26">
        <f>IF(B4&gt;0,INPUT!B7/B4,0)</f>
        <v/>
      </c>
    </row>
    <row r="26" ht="28" customHeight="1">
      <c r="A26" s="22" t="inlineStr">
        <is>
          <t>Website &amp; Branding</t>
        </is>
      </c>
      <c r="B26" s="26">
        <f>IF(B4&gt;0,INPUT!B8/B4,0)</f>
        <v/>
      </c>
    </row>
    <row r="27" ht="28" customHeight="1">
      <c r="A27" s="22" t="inlineStr">
        <is>
          <t>Marketing Launch Campaign</t>
        </is>
      </c>
      <c r="B27" s="26">
        <f>IF(B4&gt;0,INPUT!B9/B4,0)</f>
        <v/>
      </c>
    </row>
    <row r="28" ht="28" customHeight="1">
      <c r="A28" s="22" t="inlineStr">
        <is>
          <t>Professional Services</t>
        </is>
      </c>
      <c r="B28" s="26">
        <f>IF(B4&gt;0,INPUT!B10/B4,0)</f>
        <v/>
      </c>
    </row>
    <row r="29" ht="28" customHeight="1">
      <c r="A29" s="22" t="inlineStr">
        <is>
          <t>Insurance (First Year Prepaid)</t>
        </is>
      </c>
      <c r="B29" s="26">
        <f>IF(B4&gt;0,INPUT!B11/B4,0)</f>
        <v/>
      </c>
    </row>
    <row r="30" ht="28" customHeight="1">
      <c r="A30" s="22" t="inlineStr">
        <is>
          <t>Technology Setup</t>
        </is>
      </c>
      <c r="B30" s="26">
        <f>IF(B4&gt;0,INPUT!B12/B4,0)</f>
        <v/>
      </c>
    </row>
    <row r="31" ht="28" customHeight="1">
      <c r="A31" s="22" t="inlineStr">
        <is>
          <t>Working Capital Reserve</t>
        </is>
      </c>
      <c r="B31" s="26">
        <f>IF(B4&gt;0,INPUT!B13/B4,0)</f>
        <v/>
      </c>
    </row>
    <row r="33" ht="28" customHeight="1">
      <c r="A33" s="16" t="inlineStr">
        <is>
          <t xml:space="preserve">  MONTHLY COST BREAKDOWN (% of Total)</t>
        </is>
      </c>
      <c r="B33" s="17" t="n"/>
      <c r="C33" s="17" t="n"/>
      <c r="D33" s="17" t="n"/>
    </row>
    <row r="34" ht="28" customHeight="1">
      <c r="A34" s="22" t="inlineStr">
        <is>
          <t>Rent / Lease</t>
        </is>
      </c>
      <c r="B34" s="26">
        <f>IF(B5&gt;0,INPUT!B16/B5,0)</f>
        <v/>
      </c>
    </row>
    <row r="35" ht="28" customHeight="1">
      <c r="A35" s="22" t="inlineStr">
        <is>
          <t>Salaries &amp; Wages</t>
        </is>
      </c>
      <c r="B35" s="26">
        <f>IF(B5&gt;0,INPUT!B17/B5,0)</f>
        <v/>
      </c>
    </row>
    <row r="36" ht="28" customHeight="1">
      <c r="A36" s="22" t="inlineStr">
        <is>
          <t>Utilities</t>
        </is>
      </c>
      <c r="B36" s="26">
        <f>IF(B5&gt;0,INPUT!B18/B5,0)</f>
        <v/>
      </c>
    </row>
    <row r="37" ht="28" customHeight="1">
      <c r="A37" s="22" t="inlineStr">
        <is>
          <t>Marketing &amp; Advertising</t>
        </is>
      </c>
      <c r="B37" s="26">
        <f>IF(B5&gt;0,INPUT!B19/B5,0)</f>
        <v/>
      </c>
    </row>
    <row r="38" ht="28" customHeight="1">
      <c r="A38" s="22" t="inlineStr">
        <is>
          <t>Software Subscriptions</t>
        </is>
      </c>
      <c r="B38" s="26">
        <f>IF(B5&gt;0,INPUT!B20/B5,0)</f>
        <v/>
      </c>
    </row>
    <row r="39" ht="28" customHeight="1">
      <c r="A39" s="22" t="inlineStr">
        <is>
          <t>Insurance (Monthly)</t>
        </is>
      </c>
      <c r="B39" s="26">
        <f>IF(B5&gt;0,INPUT!B21/B5,0)</f>
        <v/>
      </c>
    </row>
    <row r="40" ht="28" customHeight="1">
      <c r="A40" s="22" t="inlineStr">
        <is>
          <t>Supplies &amp; Materials</t>
        </is>
      </c>
      <c r="B40" s="26">
        <f>IF(B5&gt;0,INPUT!B22/B5,0)</f>
        <v/>
      </c>
    </row>
    <row r="41" ht="28" customHeight="1">
      <c r="A41" s="22" t="inlineStr">
        <is>
          <t>Professional Services</t>
        </is>
      </c>
      <c r="B41" s="26">
        <f>IF(B5&gt;0,INPUT!B23/B5,0)</f>
        <v/>
      </c>
    </row>
    <row r="42" ht="28" customHeight="1">
      <c r="A42" s="22" t="inlineStr">
        <is>
          <t>Loan Payments</t>
        </is>
      </c>
      <c r="B42" s="26">
        <f>IF(B5&gt;0,INPUT!B24/B5,0)</f>
        <v/>
      </c>
    </row>
    <row r="43" ht="28" customHeight="1">
      <c r="A43" s="22" t="inlineStr">
        <is>
          <t>Miscellaneous</t>
        </is>
      </c>
      <c r="B43" s="26">
        <f>IF(B5&gt;0,INPUT!B25/B5,0)</f>
        <v/>
      </c>
    </row>
    <row r="45" ht="28" customHeight="1">
      <c r="A45" s="16" t="inlineStr">
        <is>
          <t xml:space="preserve">  12-MONTH CASH PROJECTION</t>
        </is>
      </c>
      <c r="B45" s="17" t="n"/>
      <c r="C45" s="17" t="n"/>
      <c r="D45" s="17" t="n"/>
    </row>
    <row r="46" ht="32" customHeight="1">
      <c r="A46" s="27" t="inlineStr">
        <is>
          <t>Month</t>
        </is>
      </c>
      <c r="B46" s="27" t="inlineStr">
        <is>
          <t>Revenue</t>
        </is>
      </c>
      <c r="C46" s="27" t="inlineStr">
        <is>
          <t>Expenses</t>
        </is>
      </c>
      <c r="D46" s="27" t="inlineStr">
        <is>
          <t>Cash Balance</t>
        </is>
      </c>
    </row>
    <row r="47">
      <c r="A47" s="22" t="inlineStr">
        <is>
          <t>Month 1</t>
        </is>
      </c>
      <c r="B47" s="28">
        <f>INPUT!B35</f>
        <v/>
      </c>
      <c r="C47" s="28">
        <f>B5</f>
        <v/>
      </c>
      <c r="D47" s="28">
        <f>B8-B4+B47-C47</f>
        <v/>
      </c>
    </row>
    <row r="48">
      <c r="A48" s="22" t="inlineStr">
        <is>
          <t>Month 2</t>
        </is>
      </c>
      <c r="B48" s="28">
        <f>B47*(1+CONFIG!B5)</f>
        <v/>
      </c>
      <c r="C48" s="28">
        <f>C47*(1+CONFIG!B6)</f>
        <v/>
      </c>
      <c r="D48" s="28">
        <f>D47+B48-C48</f>
        <v/>
      </c>
    </row>
    <row r="49">
      <c r="A49" s="22" t="inlineStr">
        <is>
          <t>Month 3</t>
        </is>
      </c>
      <c r="B49" s="28">
        <f>B48*(1+CONFIG!B5)</f>
        <v/>
      </c>
      <c r="C49" s="28">
        <f>C48*(1+CONFIG!B6)</f>
        <v/>
      </c>
      <c r="D49" s="28">
        <f>D48+B49-C49</f>
        <v/>
      </c>
    </row>
    <row r="50">
      <c r="A50" s="22" t="inlineStr">
        <is>
          <t>Month 4</t>
        </is>
      </c>
      <c r="B50" s="28">
        <f>B49*(1+CONFIG!B5)</f>
        <v/>
      </c>
      <c r="C50" s="28">
        <f>C49*(1+CONFIG!B6)</f>
        <v/>
      </c>
      <c r="D50" s="28">
        <f>D49+B50-C50</f>
        <v/>
      </c>
    </row>
    <row r="51">
      <c r="A51" s="22" t="inlineStr">
        <is>
          <t>Month 5</t>
        </is>
      </c>
      <c r="B51" s="28">
        <f>B50*(1+CONFIG!B5)</f>
        <v/>
      </c>
      <c r="C51" s="28">
        <f>C50*(1+CONFIG!B6)</f>
        <v/>
      </c>
      <c r="D51" s="28">
        <f>D50+B51-C51</f>
        <v/>
      </c>
    </row>
    <row r="52">
      <c r="A52" s="22" t="inlineStr">
        <is>
          <t>Month 6</t>
        </is>
      </c>
      <c r="B52" s="28">
        <f>B51*(1+CONFIG!B5)</f>
        <v/>
      </c>
      <c r="C52" s="28">
        <f>C51*(1+CONFIG!B6)</f>
        <v/>
      </c>
      <c r="D52" s="28">
        <f>D51+B52-C52</f>
        <v/>
      </c>
    </row>
    <row r="53">
      <c r="A53" s="22" t="inlineStr">
        <is>
          <t>Month 7</t>
        </is>
      </c>
      <c r="B53" s="28">
        <f>B52*(1+CONFIG!B5)</f>
        <v/>
      </c>
      <c r="C53" s="28">
        <f>C52*(1+CONFIG!B6)</f>
        <v/>
      </c>
      <c r="D53" s="28">
        <f>D52+B53-C53</f>
        <v/>
      </c>
    </row>
    <row r="54">
      <c r="A54" s="22" t="inlineStr">
        <is>
          <t>Month 8</t>
        </is>
      </c>
      <c r="B54" s="28">
        <f>B53*(1+CONFIG!B5)</f>
        <v/>
      </c>
      <c r="C54" s="28">
        <f>C53*(1+CONFIG!B6)</f>
        <v/>
      </c>
      <c r="D54" s="28">
        <f>D53+B54-C54</f>
        <v/>
      </c>
    </row>
    <row r="55">
      <c r="A55" s="22" t="inlineStr">
        <is>
          <t>Month 9</t>
        </is>
      </c>
      <c r="B55" s="28">
        <f>B54*(1+CONFIG!B5)</f>
        <v/>
      </c>
      <c r="C55" s="28">
        <f>C54*(1+CONFIG!B6)</f>
        <v/>
      </c>
      <c r="D55" s="28">
        <f>D54+B55-C55</f>
        <v/>
      </c>
    </row>
    <row r="56">
      <c r="A56" s="22" t="inlineStr">
        <is>
          <t>Month 10</t>
        </is>
      </c>
      <c r="B56" s="28">
        <f>B55*(1+CONFIG!B5)</f>
        <v/>
      </c>
      <c r="C56" s="28">
        <f>C55*(1+CONFIG!B6)</f>
        <v/>
      </c>
      <c r="D56" s="28">
        <f>D55+B56-C56</f>
        <v/>
      </c>
    </row>
    <row r="57">
      <c r="A57" s="22" t="inlineStr">
        <is>
          <t>Month 11</t>
        </is>
      </c>
      <c r="B57" s="28">
        <f>B56*(1+CONFIG!B5)</f>
        <v/>
      </c>
      <c r="C57" s="28">
        <f>C56*(1+CONFIG!B6)</f>
        <v/>
      </c>
      <c r="D57" s="28">
        <f>D56+B57-C57</f>
        <v/>
      </c>
    </row>
    <row r="58">
      <c r="A58" s="22" t="inlineStr">
        <is>
          <t>Month 12</t>
        </is>
      </c>
      <c r="B58" s="28">
        <f>B57*(1+CONFIG!B5)</f>
        <v/>
      </c>
      <c r="C58" s="28">
        <f>C57*(1+CONFIG!B6)</f>
        <v/>
      </c>
      <c r="D58" s="28">
        <f>D57+B58-C58</f>
        <v/>
      </c>
    </row>
    <row r="60" ht="28" customHeight="1">
      <c r="A60" s="16" t="inlineStr">
        <is>
          <t xml:space="preserve">  PROJECTION SUMMARY</t>
        </is>
      </c>
      <c r="B60" s="17" t="n"/>
      <c r="C60" s="17" t="n"/>
      <c r="D60" s="17" t="n"/>
    </row>
    <row r="61" ht="28" customHeight="1">
      <c r="A61" s="22" t="inlineStr">
        <is>
          <t>Month 12 Revenue</t>
        </is>
      </c>
      <c r="B61" s="23">
        <f>B58</f>
        <v/>
      </c>
    </row>
    <row r="62" ht="28" customHeight="1">
      <c r="A62" s="22" t="inlineStr">
        <is>
          <t>Month 12 Expenses</t>
        </is>
      </c>
      <c r="B62" s="23">
        <f>C58</f>
        <v/>
      </c>
    </row>
    <row r="63" ht="28" customHeight="1">
      <c r="A63" s="22" t="inlineStr">
        <is>
          <t>Month 12 Cash Balance</t>
        </is>
      </c>
      <c r="B63" s="23">
        <f>D58</f>
        <v/>
      </c>
    </row>
    <row r="64" ht="28" customHeight="1">
      <c r="A64" s="22" t="inlineStr">
        <is>
          <t>Lowest Cash Point</t>
        </is>
      </c>
      <c r="B64" s="23">
        <f>MIN(D47:D58)</f>
        <v/>
      </c>
    </row>
    <row r="65" ht="28" customHeight="1">
      <c r="A65" s="22" t="inlineStr">
        <is>
          <t>Break-Even Month</t>
        </is>
      </c>
      <c r="B65" s="24">
        <f>IFERROR(MATCH(TRUE,INDEX(B47:B58&gt;=C47:C58,0),0),"Not in 12 months")</f>
        <v/>
      </c>
    </row>
    <row r="66" ht="28" customHeight="1">
      <c r="A66" s="22" t="inlineStr">
        <is>
          <t>Total 12-Month Revenue</t>
        </is>
      </c>
      <c r="B66" s="23">
        <f>SUM(B47:B58)</f>
        <v/>
      </c>
    </row>
    <row r="67" ht="28" customHeight="1">
      <c r="A67" s="22" t="inlineStr">
        <is>
          <t>Total 12-Month Expenses</t>
        </is>
      </c>
      <c r="B67" s="23">
        <f>SUM(C47:C58)</f>
        <v/>
      </c>
    </row>
  </sheetData>
  <mergeCells count="7">
    <mergeCell ref="A1:D1"/>
    <mergeCell ref="A45:D45"/>
    <mergeCell ref="A12:D12"/>
    <mergeCell ref="A3:D3"/>
    <mergeCell ref="A21:D21"/>
    <mergeCell ref="A33:D33"/>
    <mergeCell ref="A60:D6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3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29" t="inlineStr">
        <is>
          <t>STARTUP COST CALCULATOR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6" t="inlineStr">
        <is>
          <t xml:space="preserve">  CAPITAL REQUIREMENTS</t>
        </is>
      </c>
      <c r="B4" s="17" t="n"/>
      <c r="C4" s="17" t="n"/>
      <c r="D4" s="17" t="n"/>
      <c r="E4" s="17" t="n"/>
    </row>
    <row r="5" ht="32" customHeight="1">
      <c r="A5" s="18" t="inlineStr">
        <is>
          <t>Total One-Time Costs</t>
        </is>
      </c>
      <c r="B5" s="30">
        <f>LOGIC!B4</f>
        <v/>
      </c>
    </row>
    <row r="6" ht="32" customHeight="1">
      <c r="A6" s="18" t="inlineStr">
        <is>
          <t>Monthly Recurring Costs</t>
        </is>
      </c>
      <c r="B6" s="30">
        <f>LOGIC!B5</f>
        <v/>
      </c>
    </row>
    <row r="7" ht="32" customHeight="1">
      <c r="A7" s="18" t="inlineStr">
        <is>
          <t>Contingency Buffer</t>
        </is>
      </c>
      <c r="B7" s="30">
        <f>LOGIC!B6</f>
        <v/>
      </c>
    </row>
    <row r="8" ht="32" customHeight="1">
      <c r="A8" s="18" t="inlineStr">
        <is>
          <t>Total Startup Capital Needed</t>
        </is>
      </c>
      <c r="B8" s="31">
        <f>LOGIC!B7</f>
        <v/>
      </c>
    </row>
    <row r="10" ht="28" customHeight="1">
      <c r="A10" s="32" t="inlineStr">
        <is>
          <t xml:space="preserve">  FUNDING ANALYSIS</t>
        </is>
      </c>
      <c r="B10" s="33" t="n"/>
      <c r="C10" s="33" t="n"/>
      <c r="D10" s="33" t="n"/>
      <c r="E10" s="33" t="n"/>
    </row>
    <row r="11" ht="32" customHeight="1">
      <c r="A11" s="18" t="inlineStr">
        <is>
          <t>Total Funding Available</t>
        </is>
      </c>
      <c r="B11" s="30">
        <f>LOGIC!B8</f>
        <v/>
      </c>
    </row>
    <row r="12" ht="32" customHeight="1">
      <c r="A12" s="18" t="inlineStr">
        <is>
          <t>Funding Gap / Surplus</t>
        </is>
      </c>
      <c r="B12" s="31">
        <f>LOGIC!B9</f>
        <v/>
      </c>
    </row>
    <row r="13" ht="32" customHeight="1">
      <c r="A13" s="18" t="inlineStr">
        <is>
          <t>Funding Status</t>
        </is>
      </c>
      <c r="B13" s="34">
        <f>LOGIC!B10</f>
        <v/>
      </c>
    </row>
    <row r="15" ht="28" customHeight="1">
      <c r="A15" s="14" t="inlineStr">
        <is>
          <t xml:space="preserve">  BURN RATE &amp; RUNWAY</t>
        </is>
      </c>
      <c r="B15" s="15" t="n"/>
      <c r="C15" s="15" t="n"/>
      <c r="D15" s="15" t="n"/>
      <c r="E15" s="15" t="n"/>
    </row>
    <row r="16" ht="32" customHeight="1">
      <c r="A16" s="18" t="inlineStr">
        <is>
          <t>Gross Monthly Burn</t>
        </is>
      </c>
      <c r="B16" s="30">
        <f>LOGIC!B13</f>
        <v/>
      </c>
    </row>
    <row r="17" ht="32" customHeight="1">
      <c r="A17" s="18" t="inlineStr">
        <is>
          <t>Net Monthly Burn (Month 1)</t>
        </is>
      </c>
      <c r="B17" s="30">
        <f>LOGIC!B15</f>
        <v/>
      </c>
    </row>
    <row r="18" ht="32" customHeight="1">
      <c r="A18" s="18" t="inlineStr">
        <is>
          <t>Runway (no revenue)</t>
        </is>
      </c>
      <c r="B18" s="34">
        <f>LOGIC!B17&amp;" months"</f>
        <v/>
      </c>
    </row>
    <row r="19" ht="32" customHeight="1">
      <c r="A19" s="18" t="inlineStr">
        <is>
          <t>Runway (with revenue)</t>
        </is>
      </c>
      <c r="B19" s="34">
        <f>LOGIC!B18&amp;" months"</f>
        <v/>
      </c>
    </row>
    <row r="20" ht="32" customHeight="1">
      <c r="A20" s="18" t="inlineStr">
        <is>
          <t>Runway Status</t>
        </is>
      </c>
      <c r="B20" s="34">
        <f>LOGIC!B19</f>
        <v/>
      </c>
    </row>
    <row r="22" ht="28" customHeight="1">
      <c r="A22" s="35" t="inlineStr">
        <is>
          <t xml:space="preserve">  12-MONTH CASH PROJECTION</t>
        </is>
      </c>
      <c r="B22" s="36" t="n"/>
      <c r="C22" s="36" t="n"/>
      <c r="D22" s="36" t="n"/>
      <c r="E22" s="36" t="n"/>
    </row>
    <row r="23" ht="32" customHeight="1">
      <c r="A23" s="27" t="inlineStr">
        <is>
          <t>Month</t>
        </is>
      </c>
      <c r="B23" s="27" t="inlineStr">
        <is>
          <t>Revenue</t>
        </is>
      </c>
      <c r="C23" s="27" t="inlineStr">
        <is>
          <t>Expenses</t>
        </is>
      </c>
      <c r="D23" s="27" t="inlineStr">
        <is>
          <t>Net</t>
        </is>
      </c>
      <c r="E23" s="27" t="inlineStr">
        <is>
          <t>Cash Balance</t>
        </is>
      </c>
    </row>
    <row r="24">
      <c r="A24" s="18" t="inlineStr">
        <is>
          <t>Month 1</t>
        </is>
      </c>
      <c r="B24" s="37">
        <f>LOGIC!B47</f>
        <v/>
      </c>
      <c r="C24" s="37">
        <f>LOGIC!C47</f>
        <v/>
      </c>
      <c r="D24" s="37">
        <f>LOGIC!B47-LOGIC!C47</f>
        <v/>
      </c>
      <c r="E24" s="38">
        <f>LOGIC!D47</f>
        <v/>
      </c>
    </row>
    <row r="25">
      <c r="A25" s="18" t="inlineStr">
        <is>
          <t>Month 2</t>
        </is>
      </c>
      <c r="B25" s="37">
        <f>LOGIC!B48</f>
        <v/>
      </c>
      <c r="C25" s="37">
        <f>LOGIC!C48</f>
        <v/>
      </c>
      <c r="D25" s="37">
        <f>LOGIC!B48-LOGIC!C48</f>
        <v/>
      </c>
      <c r="E25" s="38">
        <f>LOGIC!D48</f>
        <v/>
      </c>
    </row>
    <row r="26">
      <c r="A26" s="18" t="inlineStr">
        <is>
          <t>Month 3</t>
        </is>
      </c>
      <c r="B26" s="37">
        <f>LOGIC!B49</f>
        <v/>
      </c>
      <c r="C26" s="37">
        <f>LOGIC!C49</f>
        <v/>
      </c>
      <c r="D26" s="37">
        <f>LOGIC!B49-LOGIC!C49</f>
        <v/>
      </c>
      <c r="E26" s="38">
        <f>LOGIC!D49</f>
        <v/>
      </c>
    </row>
    <row r="27">
      <c r="A27" s="18" t="inlineStr">
        <is>
          <t>Month 4</t>
        </is>
      </c>
      <c r="B27" s="37">
        <f>LOGIC!B50</f>
        <v/>
      </c>
      <c r="C27" s="37">
        <f>LOGIC!C50</f>
        <v/>
      </c>
      <c r="D27" s="37">
        <f>LOGIC!B50-LOGIC!C50</f>
        <v/>
      </c>
      <c r="E27" s="38">
        <f>LOGIC!D50</f>
        <v/>
      </c>
    </row>
    <row r="28">
      <c r="A28" s="18" t="inlineStr">
        <is>
          <t>Month 5</t>
        </is>
      </c>
      <c r="B28" s="37">
        <f>LOGIC!B51</f>
        <v/>
      </c>
      <c r="C28" s="37">
        <f>LOGIC!C51</f>
        <v/>
      </c>
      <c r="D28" s="37">
        <f>LOGIC!B51-LOGIC!C51</f>
        <v/>
      </c>
      <c r="E28" s="38">
        <f>LOGIC!D51</f>
        <v/>
      </c>
    </row>
    <row r="29">
      <c r="A29" s="18" t="inlineStr">
        <is>
          <t>Month 6</t>
        </is>
      </c>
      <c r="B29" s="37">
        <f>LOGIC!B52</f>
        <v/>
      </c>
      <c r="C29" s="37">
        <f>LOGIC!C52</f>
        <v/>
      </c>
      <c r="D29" s="37">
        <f>LOGIC!B52-LOGIC!C52</f>
        <v/>
      </c>
      <c r="E29" s="38">
        <f>LOGIC!D52</f>
        <v/>
      </c>
    </row>
    <row r="30">
      <c r="A30" s="18" t="inlineStr">
        <is>
          <t>Month 7</t>
        </is>
      </c>
      <c r="B30" s="37">
        <f>LOGIC!B53</f>
        <v/>
      </c>
      <c r="C30" s="37">
        <f>LOGIC!C53</f>
        <v/>
      </c>
      <c r="D30" s="37">
        <f>LOGIC!B53-LOGIC!C53</f>
        <v/>
      </c>
      <c r="E30" s="38">
        <f>LOGIC!D53</f>
        <v/>
      </c>
    </row>
    <row r="31">
      <c r="A31" s="18" t="inlineStr">
        <is>
          <t>Month 8</t>
        </is>
      </c>
      <c r="B31" s="37">
        <f>LOGIC!B54</f>
        <v/>
      </c>
      <c r="C31" s="37">
        <f>LOGIC!C54</f>
        <v/>
      </c>
      <c r="D31" s="37">
        <f>LOGIC!B54-LOGIC!C54</f>
        <v/>
      </c>
      <c r="E31" s="38">
        <f>LOGIC!D54</f>
        <v/>
      </c>
    </row>
    <row r="32">
      <c r="A32" s="18" t="inlineStr">
        <is>
          <t>Month 9</t>
        </is>
      </c>
      <c r="B32" s="37">
        <f>LOGIC!B55</f>
        <v/>
      </c>
      <c r="C32" s="37">
        <f>LOGIC!C55</f>
        <v/>
      </c>
      <c r="D32" s="37">
        <f>LOGIC!B55-LOGIC!C55</f>
        <v/>
      </c>
      <c r="E32" s="38">
        <f>LOGIC!D55</f>
        <v/>
      </c>
    </row>
    <row r="33">
      <c r="A33" s="18" t="inlineStr">
        <is>
          <t>Month 10</t>
        </is>
      </c>
      <c r="B33" s="37">
        <f>LOGIC!B56</f>
        <v/>
      </c>
      <c r="C33" s="37">
        <f>LOGIC!C56</f>
        <v/>
      </c>
      <c r="D33" s="37">
        <f>LOGIC!B56-LOGIC!C56</f>
        <v/>
      </c>
      <c r="E33" s="38">
        <f>LOGIC!D56</f>
        <v/>
      </c>
    </row>
    <row r="34">
      <c r="A34" s="18" t="inlineStr">
        <is>
          <t>Month 11</t>
        </is>
      </c>
      <c r="B34" s="37">
        <f>LOGIC!B57</f>
        <v/>
      </c>
      <c r="C34" s="37">
        <f>LOGIC!C57</f>
        <v/>
      </c>
      <c r="D34" s="37">
        <f>LOGIC!B57-LOGIC!C57</f>
        <v/>
      </c>
      <c r="E34" s="38">
        <f>LOGIC!D57</f>
        <v/>
      </c>
    </row>
    <row r="35">
      <c r="A35" s="18" t="inlineStr">
        <is>
          <t>Month 12</t>
        </is>
      </c>
      <c r="B35" s="37">
        <f>LOGIC!B58</f>
        <v/>
      </c>
      <c r="C35" s="37">
        <f>LOGIC!C58</f>
        <v/>
      </c>
      <c r="D35" s="37">
        <f>LOGIC!B58-LOGIC!C58</f>
        <v/>
      </c>
      <c r="E35" s="38">
        <f>LOGIC!D58</f>
        <v/>
      </c>
    </row>
    <row r="37" ht="28" customHeight="1">
      <c r="A37" s="16" t="inlineStr">
        <is>
          <t xml:space="preserve">  PROJECTION SUMMARY</t>
        </is>
      </c>
      <c r="B37" s="17" t="n"/>
      <c r="C37" s="17" t="n"/>
      <c r="D37" s="17" t="n"/>
      <c r="E37" s="17" t="n"/>
    </row>
    <row r="38" ht="32" customHeight="1">
      <c r="A38" s="18" t="inlineStr">
        <is>
          <t>Lowest Cash Point</t>
        </is>
      </c>
      <c r="B38" s="30">
        <f>LOGIC!B64</f>
        <v/>
      </c>
    </row>
    <row r="39" ht="32" customHeight="1">
      <c r="A39" s="18" t="inlineStr">
        <is>
          <t>Break-Even Month</t>
        </is>
      </c>
      <c r="B39" s="34">
        <f>LOGIC!B65</f>
        <v/>
      </c>
    </row>
    <row r="40" ht="32" customHeight="1">
      <c r="A40" s="18" t="inlineStr">
        <is>
          <t>Year 1 Total Revenue</t>
        </is>
      </c>
      <c r="B40" s="30">
        <f>LOGIC!B66</f>
        <v/>
      </c>
    </row>
    <row r="41" ht="32" customHeight="1">
      <c r="A41" s="18" t="inlineStr">
        <is>
          <t>Year 1 Total Expenses</t>
        </is>
      </c>
      <c r="B41" s="30">
        <f>LOGIC!B67</f>
        <v/>
      </c>
    </row>
    <row r="43" ht="24" customHeight="1">
      <c r="A43" s="39" t="inlineStr">
        <is>
          <t>RangeLead.com  |  Premium B2B Lead Data  |  Free Download — rangelead.com/free-tools</t>
        </is>
      </c>
    </row>
  </sheetData>
  <mergeCells count="8">
    <mergeCell ref="A4:E4"/>
    <mergeCell ref="A43:E43"/>
    <mergeCell ref="A2:E2"/>
    <mergeCell ref="A15:E15"/>
    <mergeCell ref="A10:E10"/>
    <mergeCell ref="A1:E1"/>
    <mergeCell ref="A37:E37"/>
    <mergeCell ref="A22:E22"/>
  </mergeCells>
  <conditionalFormatting sqref="B12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13">
    <cfRule type="cellIs" priority="3" operator="equal" dxfId="0">
      <formula>"FUNDED"</formula>
    </cfRule>
    <cfRule type="cellIs" priority="4" operator="equal" dxfId="2">
      <formula>"NEAR FUNDED"</formula>
    </cfRule>
    <cfRule type="cellIs" priority="5" operator="equal" dxfId="1">
      <formula>"UNDERFUNDED"</formula>
    </cfRule>
  </conditionalFormatting>
  <conditionalFormatting sqref="B20">
    <cfRule type="cellIs" priority="6" operator="equal" dxfId="0">
      <formula>"ADEQUATE"</formula>
    </cfRule>
    <cfRule type="cellIs" priority="7" operator="equal" dxfId="2">
      <formula>"SHORT"</formula>
    </cfRule>
    <cfRule type="cellIs" priority="8" operator="equal" dxfId="1">
      <formula>"CRITICAL"</formula>
    </cfRule>
  </conditionalFormatting>
  <conditionalFormatting sqref="D24:D35">
    <cfRule type="cellIs" priority="9" operator="greaterThan" dxfId="0">
      <formula>0</formula>
    </cfRule>
    <cfRule type="cellIs" priority="10" operator="lessThan" dxfId="1">
      <formula>0</formula>
    </cfRule>
  </conditionalFormatting>
  <conditionalFormatting sqref="E24:E35">
    <cfRule type="cellIs" priority="11" operator="greaterThan" dxfId="0">
      <formula>0</formula>
    </cfRule>
    <cfRule type="cellIs" priority="12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2026-02-10T15:45:39Z</dcterms:created>
  <dcterms:modified xmlns:dcterms="http://purl.org/dc/terms/" xmlns:xsi="http://www.w3.org/2001/XMLSchema-instance" xsi:type="dcterms:W3CDTF">2026-02-10T15:45:39Z</dcterms:modified>
</cp:coreProperties>
</file>