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&quot;$&quot;#,##0.00"/>
    <numFmt numFmtId="166" formatCode="0.0%"/>
    <numFmt numFmtId="167" formatCode="&quot;$&quot;#,##0"/>
    <numFmt numFmtId="168" formatCode="0.0000%"/>
    <numFmt numFmtId="169" formatCode="0.0x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0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167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10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7" fontId="9" fillId="3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1" borderId="1" applyAlignment="1" pivotButton="0" quotePrefix="0" xfId="0">
      <alignment horizontal="center" vertical="center"/>
    </xf>
    <xf numFmtId="165" fontId="13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9" fontId="13" fillId="11" borderId="1" applyAlignment="1" pivotButton="0" quotePrefix="0" xfId="0">
      <alignment horizontal="center" vertical="center"/>
    </xf>
    <xf numFmtId="169" fontId="12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7" fillId="7" borderId="1" applyAlignment="1" pivotButton="0" quotePrefix="0" xfId="0">
      <alignment horizontal="left" vertical="center"/>
    </xf>
    <xf numFmtId="165" fontId="7" fillId="7" borderId="1" applyAlignment="1" pivotButton="0" quotePrefix="0" xfId="0">
      <alignment horizontal="center" vertical="center"/>
    </xf>
    <xf numFmtId="167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10" fontId="10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CUSTOMER LIFETIME VALUE (CLV)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customer lifetime value using multiple methods — simple, gross profit, and discounted models. Segment LTV by customer tier and build a sensitivity table for scenario analysis.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Average Revenue Per User (ARPU)</t>
        </is>
      </c>
    </row>
    <row r="9" ht="22" customHeight="1">
      <c r="A9" s="6" t="inlineStr">
        <is>
          <t xml:space="preserve">  • Monthly Churn Rate</t>
        </is>
      </c>
    </row>
    <row r="10" ht="22" customHeight="1">
      <c r="A10" s="6" t="inlineStr">
        <is>
          <t xml:space="preserve">  • Gross Margin (%)</t>
        </is>
      </c>
    </row>
    <row r="11" ht="22" customHeight="1">
      <c r="A11" s="6" t="inlineStr">
        <is>
          <t xml:space="preserve">  • Discount Rate (annual)</t>
        </is>
      </c>
    </row>
    <row r="12" ht="22" customHeight="1">
      <c r="A12" s="6" t="inlineStr">
        <is>
          <t xml:space="preserve">  • Customer Acquisition Cost (CAC)</t>
        </is>
      </c>
    </row>
    <row r="13" ht="22" customHeight="1">
      <c r="A13" s="6" t="inlineStr">
        <is>
          <t xml:space="preserve">  • Customer segment data (up to 4 segments)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Simple LTV (ARPU / churn)</t>
        </is>
      </c>
    </row>
    <row r="17" ht="22" customHeight="1">
      <c r="A17" s="6" t="inlineStr">
        <is>
          <t xml:space="preserve">  • Gross Profit LTV</t>
        </is>
      </c>
    </row>
    <row r="18" ht="22" customHeight="1">
      <c r="A18" s="6" t="inlineStr">
        <is>
          <t xml:space="preserve">  • Discounted LTV (DCF model)</t>
        </is>
      </c>
    </row>
    <row r="19" ht="22" customHeight="1">
      <c r="A19" s="6" t="inlineStr">
        <is>
          <t xml:space="preserve">  • LTV by customer segment</t>
        </is>
      </c>
    </row>
    <row r="20" ht="22" customHeight="1">
      <c r="A20" s="6" t="inlineStr">
        <is>
          <t xml:space="preserve">  • Payback period</t>
        </is>
      </c>
    </row>
    <row r="21" ht="22" customHeight="1">
      <c r="A21" s="6" t="inlineStr">
        <is>
          <t xml:space="preserve">  • LTV sensitivity table (churn vs ARPU matrix)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Projection Horizon (months)</t>
        </is>
      </c>
      <c r="B3" s="10" t="n">
        <v>60</v>
      </c>
      <c r="C3" s="11" t="inlineStr">
        <is>
          <t>Max months for DCF calculation</t>
        </is>
      </c>
    </row>
    <row r="4" ht="26" customHeight="1">
      <c r="A4" s="9" t="inlineStr">
        <is>
          <t>LTV:CAC Minimum Target</t>
        </is>
      </c>
      <c r="B4" s="12" t="n">
        <v>3</v>
      </c>
      <c r="C4" s="11" t="inlineStr">
        <is>
          <t>Industry standard minimum</t>
        </is>
      </c>
    </row>
    <row r="5" ht="26" customHeight="1">
      <c r="A5" s="9" t="inlineStr">
        <is>
          <t>Max Payback (months)</t>
        </is>
      </c>
      <c r="B5" s="10" t="n">
        <v>12</v>
      </c>
      <c r="C5" s="11" t="inlineStr">
        <is>
          <t>Ideal CAC payback threshold</t>
        </is>
      </c>
    </row>
    <row r="6" ht="26" customHeight="1">
      <c r="A6" s="9" t="inlineStr">
        <is>
          <t>Expansion Revenue Factor</t>
        </is>
      </c>
      <c r="B6" s="13" t="n">
        <v>1.02</v>
      </c>
      <c r="C6" s="11" t="inlineStr">
        <is>
          <t>Monthly ARPU growth from expansions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2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CLV INPUTS — Enter your data in yellow cells</t>
        </is>
      </c>
      <c r="B1" s="15" t="n"/>
      <c r="C1" s="15" t="n"/>
      <c r="D1" s="15" t="n"/>
      <c r="E1" s="15" t="n"/>
      <c r="F1" s="15" t="n"/>
    </row>
    <row r="3" ht="28" customHeight="1">
      <c r="A3" s="16" t="inlineStr">
        <is>
          <t xml:space="preserve">  CORE METRICS</t>
        </is>
      </c>
      <c r="B3" s="17" t="n"/>
      <c r="C3" s="17" t="n"/>
      <c r="D3" s="17" t="n"/>
      <c r="E3" s="17" t="n"/>
      <c r="F3" s="17" t="n"/>
    </row>
    <row r="4" ht="28" customHeight="1">
      <c r="A4" s="18" t="inlineStr">
        <is>
          <t>Monthly ARPU ($)</t>
        </is>
      </c>
      <c r="B4" s="19" t="n">
        <v>85</v>
      </c>
      <c r="C4" s="11" t="inlineStr">
        <is>
          <t>Average revenue per user per month</t>
        </is>
      </c>
    </row>
    <row r="5" ht="28" customHeight="1">
      <c r="A5" s="18" t="inlineStr">
        <is>
          <t>Monthly Churn Rate</t>
        </is>
      </c>
      <c r="B5" s="20" t="n">
        <v>0.04</v>
      </c>
      <c r="C5" s="11" t="inlineStr">
        <is>
          <t>% of customers lost per month</t>
        </is>
      </c>
    </row>
    <row r="6" ht="28" customHeight="1">
      <c r="A6" s="18" t="inlineStr">
        <is>
          <t>Gross Margin (%)</t>
        </is>
      </c>
      <c r="B6" s="21" t="n">
        <v>0.7</v>
      </c>
      <c r="C6" s="11" t="inlineStr">
        <is>
          <t>Revenue minus COGS</t>
        </is>
      </c>
    </row>
    <row r="7" ht="28" customHeight="1">
      <c r="A7" s="18" t="inlineStr">
        <is>
          <t>Annual Discount Rate</t>
        </is>
      </c>
      <c r="B7" s="21" t="n">
        <v>0.1</v>
      </c>
      <c r="C7" s="11" t="inlineStr">
        <is>
          <t>Cost of capital / opportunity cost</t>
        </is>
      </c>
    </row>
    <row r="8" ht="28" customHeight="1">
      <c r="A8" s="18" t="inlineStr">
        <is>
          <t>Customer Acquisition Cost (CAC)</t>
        </is>
      </c>
      <c r="B8" s="19" t="n">
        <v>250</v>
      </c>
      <c r="C8" s="11" t="inlineStr">
        <is>
          <t>Total cost to acquire one customer</t>
        </is>
      </c>
    </row>
    <row r="9" ht="28" customHeight="1">
      <c r="A9" s="18" t="inlineStr">
        <is>
          <t>Monthly Support Cost Per Customer</t>
        </is>
      </c>
      <c r="B9" s="19" t="n">
        <v>10</v>
      </c>
      <c r="C9" s="11" t="inlineStr">
        <is>
          <t>Direct per-customer support costs</t>
        </is>
      </c>
    </row>
    <row r="11" ht="28" customHeight="1">
      <c r="A11" s="16" t="inlineStr">
        <is>
          <t xml:space="preserve">  CUSTOMER SEGMENTS</t>
        </is>
      </c>
      <c r="B11" s="17" t="n"/>
      <c r="C11" s="17" t="n"/>
      <c r="D11" s="17" t="n"/>
      <c r="E11" s="17" t="n"/>
      <c r="F11" s="17" t="n"/>
    </row>
    <row r="12" ht="32" customHeight="1">
      <c r="A12" s="22" t="inlineStr">
        <is>
          <t>Segment</t>
        </is>
      </c>
      <c r="B12" s="22" t="inlineStr">
        <is>
          <t>ARPU ($)</t>
        </is>
      </c>
      <c r="C12" s="22" t="inlineStr">
        <is>
          <t>Churn Rate</t>
        </is>
      </c>
      <c r="D12" s="22" t="inlineStr">
        <is>
          <t>Gross Margin</t>
        </is>
      </c>
      <c r="E12" s="22" t="inlineStr">
        <is>
          <t>CAC ($)</t>
        </is>
      </c>
      <c r="F12" s="22" t="inlineStr">
        <is>
          <t>% of Base</t>
        </is>
      </c>
    </row>
    <row r="13">
      <c r="A13" s="23" t="inlineStr">
        <is>
          <t>Enterprise</t>
        </is>
      </c>
      <c r="B13" s="19" t="n">
        <v>250</v>
      </c>
      <c r="C13" s="20" t="n">
        <v>0.02</v>
      </c>
      <c r="D13" s="21" t="n">
        <v>0.75</v>
      </c>
      <c r="E13" s="19" t="n">
        <v>500</v>
      </c>
      <c r="F13" s="21" t="n">
        <v>0.15</v>
      </c>
    </row>
    <row r="14">
      <c r="A14" s="23" t="inlineStr">
        <is>
          <t>Mid-Market</t>
        </is>
      </c>
      <c r="B14" s="19" t="n">
        <v>120</v>
      </c>
      <c r="C14" s="20" t="n">
        <v>0.03</v>
      </c>
      <c r="D14" s="21" t="n">
        <v>0.72</v>
      </c>
      <c r="E14" s="19" t="n">
        <v>300</v>
      </c>
      <c r="F14" s="21" t="n">
        <v>0.3</v>
      </c>
    </row>
    <row r="15">
      <c r="A15" s="23" t="inlineStr">
        <is>
          <t>SMB</t>
        </is>
      </c>
      <c r="B15" s="19" t="n">
        <v>60</v>
      </c>
      <c r="C15" s="20" t="n">
        <v>0.06</v>
      </c>
      <c r="D15" s="21" t="n">
        <v>0.65</v>
      </c>
      <c r="E15" s="19" t="n">
        <v>150</v>
      </c>
      <c r="F15" s="21" t="n">
        <v>0.4</v>
      </c>
    </row>
    <row r="16">
      <c r="A16" s="23" t="inlineStr">
        <is>
          <t>Self-Serve</t>
        </is>
      </c>
      <c r="B16" s="19" t="n">
        <v>25</v>
      </c>
      <c r="C16" s="20" t="n">
        <v>0.1</v>
      </c>
      <c r="D16" s="21" t="n">
        <v>0.8</v>
      </c>
      <c r="E16" s="19" t="n">
        <v>50</v>
      </c>
      <c r="F16" s="21" t="n">
        <v>0.15</v>
      </c>
    </row>
    <row r="18" ht="28" customHeight="1">
      <c r="A18" s="16" t="inlineStr">
        <is>
          <t xml:space="preserve">  SENSITIVITY — ARPU Values (columns)</t>
        </is>
      </c>
      <c r="B18" s="17" t="n"/>
      <c r="C18" s="17" t="n"/>
      <c r="D18" s="17" t="n"/>
      <c r="E18" s="17" t="n"/>
      <c r="F18" s="17" t="n"/>
    </row>
    <row r="19">
      <c r="A19" s="18" t="inlineStr">
        <is>
          <t>ARPU Values ($)</t>
        </is>
      </c>
      <c r="B19" s="24" t="n">
        <v>50</v>
      </c>
      <c r="C19" s="24" t="n">
        <v>65</v>
      </c>
      <c r="D19" s="24" t="n">
        <v>75</v>
      </c>
      <c r="E19" s="24" t="n">
        <v>85</v>
      </c>
      <c r="F19" s="24" t="n">
        <v>100</v>
      </c>
      <c r="G19" s="24" t="n">
        <v>120</v>
      </c>
      <c r="H19" s="24" t="n">
        <v>150</v>
      </c>
    </row>
    <row r="21" ht="28" customHeight="1">
      <c r="A21" s="16" t="inlineStr">
        <is>
          <t xml:space="preserve">  SENSITIVITY — Churn Rates (rows)</t>
        </is>
      </c>
      <c r="B21" s="17" t="n"/>
      <c r="C21" s="17" t="n"/>
      <c r="D21" s="17" t="n"/>
      <c r="E21" s="17" t="n"/>
      <c r="F21" s="17" t="n"/>
    </row>
    <row r="22">
      <c r="A22" s="18" t="inlineStr">
        <is>
          <t>Churn Rates</t>
        </is>
      </c>
      <c r="B22" s="20" t="n">
        <v>0.02</v>
      </c>
      <c r="C22" s="20" t="n">
        <v>0.03</v>
      </c>
      <c r="D22" s="20" t="n">
        <v>0.04</v>
      </c>
      <c r="E22" s="20" t="n">
        <v>0.05</v>
      </c>
      <c r="F22" s="20" t="n">
        <v>0.06</v>
      </c>
      <c r="G22" s="20" t="n">
        <v>0.08</v>
      </c>
      <c r="H22" s="20" t="n">
        <v>0.1</v>
      </c>
    </row>
  </sheetData>
  <mergeCells count="5">
    <mergeCell ref="A11:F11"/>
    <mergeCell ref="A1:F1"/>
    <mergeCell ref="A18:F18"/>
    <mergeCell ref="A3:F3"/>
    <mergeCell ref="A21:F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5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— All formulas, do NOT edit</t>
        </is>
      </c>
      <c r="B1" s="26" t="n"/>
      <c r="C1" s="26" t="n"/>
      <c r="D1" s="26" t="n"/>
      <c r="E1" s="26" t="n"/>
      <c r="F1" s="26" t="n"/>
      <c r="G1" s="26" t="n"/>
      <c r="H1" s="26" t="n"/>
    </row>
    <row r="3" ht="28" customHeight="1">
      <c r="A3" s="16" t="inlineStr">
        <is>
          <t xml:space="preserve">  CORE LTV CALCULATIONS</t>
        </is>
      </c>
      <c r="B3" s="17" t="n"/>
      <c r="C3" s="17" t="n"/>
      <c r="D3" s="17" t="n"/>
      <c r="E3" s="17" t="n"/>
      <c r="F3" s="17" t="n"/>
      <c r="G3" s="17" t="n"/>
      <c r="H3" s="17" t="n"/>
    </row>
    <row r="4" ht="28" customHeight="1">
      <c r="A4" s="27" t="inlineStr">
        <is>
          <t>Monthly ARPU</t>
        </is>
      </c>
      <c r="B4" s="28">
        <f>INPUT!B4</f>
        <v/>
      </c>
    </row>
    <row r="5" ht="28" customHeight="1">
      <c r="A5" s="27" t="inlineStr">
        <is>
          <t>Monthly Churn</t>
        </is>
      </c>
      <c r="B5" s="29">
        <f>INPUT!B5</f>
        <v/>
      </c>
    </row>
    <row r="6" ht="28" customHeight="1">
      <c r="A6" s="27" t="inlineStr">
        <is>
          <t>Monthly Retention Rate</t>
        </is>
      </c>
      <c r="B6" s="29">
        <f>1-B5</f>
        <v/>
      </c>
    </row>
    <row r="7" ht="28" customHeight="1">
      <c r="A7" s="27" t="inlineStr">
        <is>
          <t>Average Lifespan (months)</t>
        </is>
      </c>
      <c r="B7" s="30">
        <f>IF(B5&gt;0,1/B5,0)</f>
        <v/>
      </c>
    </row>
    <row r="8" ht="28" customHeight="1">
      <c r="A8" s="27" t="inlineStr">
        <is>
          <t>Average Lifespan (years)</t>
        </is>
      </c>
      <c r="B8" s="30">
        <f>B7/12</f>
        <v/>
      </c>
    </row>
    <row r="10" ht="28" customHeight="1">
      <c r="A10" s="27" t="inlineStr">
        <is>
          <t>Simple LTV (ARPU/churn)</t>
        </is>
      </c>
      <c r="B10" s="28">
        <f>IF(B5&gt;0,B4/B5,0)</f>
        <v/>
      </c>
    </row>
    <row r="11" ht="28" customHeight="1">
      <c r="A11" s="27" t="inlineStr">
        <is>
          <t>Gross Profit LTV</t>
        </is>
      </c>
      <c r="B11" s="28">
        <f>B10*INPUT!B6</f>
        <v/>
      </c>
    </row>
    <row r="12" ht="28" customHeight="1">
      <c r="A12" s="27" t="inlineStr">
        <is>
          <t>Net LTV (after support)</t>
        </is>
      </c>
      <c r="B12" s="28">
        <f>IF(B5&gt;0,(B4*INPUT!B6-INPUT!B9)/B5,0)</f>
        <v/>
      </c>
    </row>
    <row r="14" ht="28" customHeight="1">
      <c r="A14" s="27" t="inlineStr">
        <is>
          <t>Monthly Discount Rate</t>
        </is>
      </c>
      <c r="B14" s="31">
        <f>(1+INPUT!B7)^(1/12)-1</f>
        <v/>
      </c>
    </row>
    <row r="15" ht="28" customHeight="1">
      <c r="A15" s="27" t="inlineStr">
        <is>
          <t>Discounted LTV</t>
        </is>
      </c>
      <c r="B15" s="28">
        <f>IF((B5+B14)&gt;0,(B4*INPUT!B6-INPUT!B9)/(B5+B14),0)</f>
        <v/>
      </c>
    </row>
    <row r="16" ht="28" customHeight="1">
      <c r="A16" s="27" t="inlineStr">
        <is>
          <t>Discounted LTV (with expansion)</t>
        </is>
      </c>
      <c r="B16" s="28">
        <f>IF((B5+B14-LN(CONFIG!B6))&gt;0,(B4*INPUT!B6-INPUT!B9)/(B5+B14-LN(CONFIG!B6)),B15)</f>
        <v/>
      </c>
    </row>
    <row r="18" ht="28" customHeight="1">
      <c r="A18" s="16" t="inlineStr">
        <is>
          <t xml:space="preserve">  LTV:CAC ANALYSIS</t>
        </is>
      </c>
      <c r="B18" s="17" t="n"/>
      <c r="C18" s="17" t="n"/>
      <c r="D18" s="17" t="n"/>
      <c r="E18" s="17" t="n"/>
      <c r="F18" s="17" t="n"/>
      <c r="G18" s="17" t="n"/>
      <c r="H18" s="17" t="n"/>
    </row>
    <row r="19" ht="28" customHeight="1">
      <c r="A19" s="27" t="inlineStr">
        <is>
          <t>CAC</t>
        </is>
      </c>
      <c r="B19" s="28">
        <f>INPUT!B8</f>
        <v/>
      </c>
    </row>
    <row r="20" ht="28" customHeight="1">
      <c r="A20" s="27" t="inlineStr">
        <is>
          <t>LTV:CAC (simple)</t>
        </is>
      </c>
      <c r="B20" s="30">
        <f>IF(B19&gt;0,B10/B19,0)</f>
        <v/>
      </c>
    </row>
    <row r="21" ht="28" customHeight="1">
      <c r="A21" s="27" t="inlineStr">
        <is>
          <t>LTV:CAC (gross profit)</t>
        </is>
      </c>
      <c r="B21" s="30">
        <f>IF(B19&gt;0,B11/B19,0)</f>
        <v/>
      </c>
    </row>
    <row r="22" ht="28" customHeight="1">
      <c r="A22" s="27" t="inlineStr">
        <is>
          <t>LTV:CAC (discounted)</t>
        </is>
      </c>
      <c r="B22" s="30">
        <f>IF(B19&gt;0,B15/B19,0)</f>
        <v/>
      </c>
    </row>
    <row r="23" ht="28" customHeight="1">
      <c r="A23" s="27" t="inlineStr">
        <is>
          <t>LTV:CAC Status</t>
        </is>
      </c>
      <c r="B23" s="32">
        <f>IF(B21&gt;=CONFIG!B4*1.5,"EXCELLENT",IF(B21&gt;=CONFIG!B4,"GOOD",IF(B21&gt;=1,"MARGINAL","UNPROFITABLE")))</f>
        <v/>
      </c>
    </row>
    <row r="25" ht="28" customHeight="1">
      <c r="A25" s="16" t="inlineStr">
        <is>
          <t xml:space="preserve">  PAYBACK PERIOD</t>
        </is>
      </c>
      <c r="B25" s="17" t="n"/>
      <c r="C25" s="17" t="n"/>
      <c r="D25" s="17" t="n"/>
      <c r="E25" s="17" t="n"/>
      <c r="F25" s="17" t="n"/>
      <c r="G25" s="17" t="n"/>
      <c r="H25" s="17" t="n"/>
    </row>
    <row r="26" ht="28" customHeight="1">
      <c r="A26" s="27" t="inlineStr">
        <is>
          <t>Monthly Gross Profit/Customer</t>
        </is>
      </c>
      <c r="B26" s="28">
        <f>B4*INPUT!B6-INPUT!B9</f>
        <v/>
      </c>
    </row>
    <row r="27" ht="28" customHeight="1">
      <c r="A27" s="27" t="inlineStr">
        <is>
          <t>Payback Period (months)</t>
        </is>
      </c>
      <c r="B27" s="30">
        <f>IF(B26&gt;0,B19/B26,0)</f>
        <v/>
      </c>
    </row>
    <row r="28" ht="28" customHeight="1">
      <c r="A28" s="27" t="inlineStr">
        <is>
          <t>Payback Status</t>
        </is>
      </c>
      <c r="B28" s="32">
        <f>IF(B27&lt;=CONFIG!B5,"FAST",IF(B27&lt;=CONFIG!B5*1.5,"ACCEPTABLE","SLOW"))</f>
        <v/>
      </c>
    </row>
    <row r="29" ht="28" customHeight="1">
      <c r="A29" s="27" t="inlineStr">
        <is>
          <t>ROI After Payback (%/month)</t>
        </is>
      </c>
      <c r="B29" s="29">
        <f>IF(B19&gt;0,B26/B19,0)</f>
        <v/>
      </c>
    </row>
    <row r="31" ht="28" customHeight="1">
      <c r="A31" s="16" t="inlineStr">
        <is>
          <t xml:space="preserve">  SEGMENT LTV ANALYSIS</t>
        </is>
      </c>
      <c r="B31" s="17" t="n"/>
      <c r="C31" s="17" t="n"/>
      <c r="D31" s="17" t="n"/>
      <c r="E31" s="17" t="n"/>
      <c r="F31" s="17" t="n"/>
      <c r="G31" s="17" t="n"/>
      <c r="H31" s="17" t="n"/>
    </row>
    <row r="32" ht="32" customHeight="1">
      <c r="A32" s="22" t="inlineStr">
        <is>
          <t>Segment</t>
        </is>
      </c>
      <c r="B32" s="22" t="inlineStr">
        <is>
          <t>ARPU</t>
        </is>
      </c>
      <c r="C32" s="22" t="inlineStr">
        <is>
          <t>LTV</t>
        </is>
      </c>
      <c r="D32" s="22" t="inlineStr">
        <is>
          <t>LTV:CAC</t>
        </is>
      </c>
      <c r="E32" s="22" t="inlineStr">
        <is>
          <t>Payback</t>
        </is>
      </c>
      <c r="F32" s="22" t="inlineStr">
        <is>
          <t>Score</t>
        </is>
      </c>
      <c r="G32" s="22" t="inlineStr">
        <is>
          <t>Priority</t>
        </is>
      </c>
    </row>
    <row r="33">
      <c r="A33" s="33">
        <f>INPUT!A13</f>
        <v/>
      </c>
      <c r="B33" s="34">
        <f>INPUT!B13</f>
        <v/>
      </c>
      <c r="C33" s="35">
        <f>IF(INPUT!C13&gt;0,(INPUT!B13*INPUT!D13)/INPUT!C13,0)</f>
        <v/>
      </c>
      <c r="D33" s="36">
        <f>IF(INPUT!E13&gt;0,C33/INPUT!E13,0)</f>
        <v/>
      </c>
      <c r="E33" s="36">
        <f>IF(INPUT!B13*INPUT!D13&gt;0,INPUT!E13/(INPUT!B13*INPUT!D13),0)</f>
        <v/>
      </c>
      <c r="F33" s="37">
        <f>ROUND(MIN(100,D33/CONFIG!B4*50+IF(E33&lt;=CONFIG!B5,50,IF(E33&lt;=CONFIG!B5*1.5,25,0))),0)</f>
        <v/>
      </c>
      <c r="G33" s="38">
        <f>IF(F33&gt;=80,"HIGH",IF(F33&gt;=50,"MEDIUM","LOW"))</f>
        <v/>
      </c>
    </row>
    <row r="34">
      <c r="A34" s="33">
        <f>INPUT!A14</f>
        <v/>
      </c>
      <c r="B34" s="34">
        <f>INPUT!B14</f>
        <v/>
      </c>
      <c r="C34" s="35">
        <f>IF(INPUT!C14&gt;0,(INPUT!B14*INPUT!D14)/INPUT!C14,0)</f>
        <v/>
      </c>
      <c r="D34" s="36">
        <f>IF(INPUT!E14&gt;0,C34/INPUT!E14,0)</f>
        <v/>
      </c>
      <c r="E34" s="36">
        <f>IF(INPUT!B14*INPUT!D14&gt;0,INPUT!E14/(INPUT!B14*INPUT!D14),0)</f>
        <v/>
      </c>
      <c r="F34" s="37">
        <f>ROUND(MIN(100,D34/CONFIG!B4*50+IF(E34&lt;=CONFIG!B5,50,IF(E34&lt;=CONFIG!B5*1.5,25,0))),0)</f>
        <v/>
      </c>
      <c r="G34" s="38">
        <f>IF(F34&gt;=80,"HIGH",IF(F34&gt;=50,"MEDIUM","LOW"))</f>
        <v/>
      </c>
    </row>
    <row r="35">
      <c r="A35" s="33">
        <f>INPUT!A15</f>
        <v/>
      </c>
      <c r="B35" s="34">
        <f>INPUT!B15</f>
        <v/>
      </c>
      <c r="C35" s="35">
        <f>IF(INPUT!C15&gt;0,(INPUT!B15*INPUT!D15)/INPUT!C15,0)</f>
        <v/>
      </c>
      <c r="D35" s="36">
        <f>IF(INPUT!E15&gt;0,C35/INPUT!E15,0)</f>
        <v/>
      </c>
      <c r="E35" s="36">
        <f>IF(INPUT!B15*INPUT!D15&gt;0,INPUT!E15/(INPUT!B15*INPUT!D15),0)</f>
        <v/>
      </c>
      <c r="F35" s="37">
        <f>ROUND(MIN(100,D35/CONFIG!B4*50+IF(E35&lt;=CONFIG!B5,50,IF(E35&lt;=CONFIG!B5*1.5,25,0))),0)</f>
        <v/>
      </c>
      <c r="G35" s="38">
        <f>IF(F35&gt;=80,"HIGH",IF(F35&gt;=50,"MEDIUM","LOW"))</f>
        <v/>
      </c>
    </row>
    <row r="36">
      <c r="A36" s="33">
        <f>INPUT!A16</f>
        <v/>
      </c>
      <c r="B36" s="34">
        <f>INPUT!B16</f>
        <v/>
      </c>
      <c r="C36" s="35">
        <f>IF(INPUT!C16&gt;0,(INPUT!B16*INPUT!D16)/INPUT!C16,0)</f>
        <v/>
      </c>
      <c r="D36" s="36">
        <f>IF(INPUT!E16&gt;0,C36/INPUT!E16,0)</f>
        <v/>
      </c>
      <c r="E36" s="36">
        <f>IF(INPUT!B16*INPUT!D16&gt;0,INPUT!E16/(INPUT!B16*INPUT!D16),0)</f>
        <v/>
      </c>
      <c r="F36" s="37">
        <f>ROUND(MIN(100,D36/CONFIG!B4*50+IF(E36&lt;=CONFIG!B5,50,IF(E36&lt;=CONFIG!B5*1.5,25,0))),0)</f>
        <v/>
      </c>
      <c r="G36" s="38">
        <f>IF(F36&gt;=80,"HIGH",IF(F36&gt;=50,"MEDIUM","LOW"))</f>
        <v/>
      </c>
    </row>
    <row r="38" ht="28" customHeight="1">
      <c r="A38" s="16" t="inlineStr">
        <is>
          <t xml:space="preserve">  BLENDED METRICS</t>
        </is>
      </c>
      <c r="B38" s="17" t="n"/>
      <c r="C38" s="17" t="n"/>
      <c r="D38" s="17" t="n"/>
      <c r="E38" s="17" t="n"/>
      <c r="F38" s="17" t="n"/>
      <c r="G38" s="17" t="n"/>
      <c r="H38" s="17" t="n"/>
    </row>
    <row r="39" ht="28" customHeight="1">
      <c r="A39" s="27" t="inlineStr">
        <is>
          <t>Blended LTV</t>
        </is>
      </c>
      <c r="B39" s="28">
        <f>SUMPRODUCT(C33:C36,INPUT!F13:F16)</f>
        <v/>
      </c>
    </row>
    <row r="40" ht="28" customHeight="1">
      <c r="A40" s="27" t="inlineStr">
        <is>
          <t>Blended CAC</t>
        </is>
      </c>
      <c r="B40" s="28">
        <f>SUMPRODUCT(INPUT!E13:E16,INPUT!F13:F16)</f>
        <v/>
      </c>
    </row>
    <row r="41" ht="28" customHeight="1">
      <c r="A41" s="27" t="inlineStr">
        <is>
          <t>Blended LTV:CAC</t>
        </is>
      </c>
      <c r="B41" s="30">
        <f>IF(B40&gt;0,B39/B40,0)</f>
        <v/>
      </c>
    </row>
    <row r="43" ht="28" customHeight="1">
      <c r="A43" s="16" t="inlineStr">
        <is>
          <t xml:space="preserve">  LTV SENSITIVITY (Churn x ARPU)</t>
        </is>
      </c>
      <c r="B43" s="17" t="n"/>
      <c r="C43" s="17" t="n"/>
      <c r="D43" s="17" t="n"/>
      <c r="E43" s="17" t="n"/>
      <c r="F43" s="17" t="n"/>
      <c r="G43" s="17" t="n"/>
      <c r="H43" s="17" t="n"/>
    </row>
    <row r="44" ht="28" customHeight="1">
      <c r="A44" s="22" t="inlineStr">
        <is>
          <t>Churn \ ARPU</t>
        </is>
      </c>
      <c r="B44" s="39">
        <f>INPUT!B19</f>
        <v/>
      </c>
      <c r="C44" s="39">
        <f>INPUT!C19</f>
        <v/>
      </c>
      <c r="D44" s="39">
        <f>INPUT!D19</f>
        <v/>
      </c>
      <c r="E44" s="39">
        <f>INPUT!E19</f>
        <v/>
      </c>
      <c r="F44" s="39">
        <f>INPUT!F19</f>
        <v/>
      </c>
      <c r="G44" s="39">
        <f>INPUT!G19</f>
        <v/>
      </c>
      <c r="H44" s="39">
        <f>INPUT!H19</f>
        <v/>
      </c>
    </row>
    <row r="45">
      <c r="A45" s="29">
        <f>INPUT!B22</f>
        <v/>
      </c>
      <c r="B45" s="35">
        <f>IF(INPUT!B22&gt;0,INPUT!B19*INPUT!$B$6/INPUT!B22,0)</f>
        <v/>
      </c>
      <c r="C45" s="35">
        <f>IF(INPUT!B22&gt;0,INPUT!C19*INPUT!$B$6/INPUT!B22,0)</f>
        <v/>
      </c>
      <c r="D45" s="35">
        <f>IF(INPUT!B22&gt;0,INPUT!D19*INPUT!$B$6/INPUT!B22,0)</f>
        <v/>
      </c>
      <c r="E45" s="35">
        <f>IF(INPUT!B22&gt;0,INPUT!E19*INPUT!$B$6/INPUT!B22,0)</f>
        <v/>
      </c>
      <c r="F45" s="35">
        <f>IF(INPUT!B22&gt;0,INPUT!F19*INPUT!$B$6/INPUT!B22,0)</f>
        <v/>
      </c>
      <c r="G45" s="35">
        <f>IF(INPUT!B22&gt;0,INPUT!G19*INPUT!$B$6/INPUT!B22,0)</f>
        <v/>
      </c>
      <c r="H45" s="35">
        <f>IF(INPUT!B22&gt;0,INPUT!H19*INPUT!$B$6/INPUT!B22,0)</f>
        <v/>
      </c>
    </row>
    <row r="46">
      <c r="A46" s="29">
        <f>INPUT!C22</f>
        <v/>
      </c>
      <c r="B46" s="35">
        <f>IF(INPUT!C22&gt;0,INPUT!B19*INPUT!$B$6/INPUT!C22,0)</f>
        <v/>
      </c>
      <c r="C46" s="35">
        <f>IF(INPUT!C22&gt;0,INPUT!C19*INPUT!$B$6/INPUT!C22,0)</f>
        <v/>
      </c>
      <c r="D46" s="35">
        <f>IF(INPUT!C22&gt;0,INPUT!D19*INPUT!$B$6/INPUT!C22,0)</f>
        <v/>
      </c>
      <c r="E46" s="35">
        <f>IF(INPUT!C22&gt;0,INPUT!E19*INPUT!$B$6/INPUT!C22,0)</f>
        <v/>
      </c>
      <c r="F46" s="35">
        <f>IF(INPUT!C22&gt;0,INPUT!F19*INPUT!$B$6/INPUT!C22,0)</f>
        <v/>
      </c>
      <c r="G46" s="35">
        <f>IF(INPUT!C22&gt;0,INPUT!G19*INPUT!$B$6/INPUT!C22,0)</f>
        <v/>
      </c>
      <c r="H46" s="35">
        <f>IF(INPUT!C22&gt;0,INPUT!H19*INPUT!$B$6/INPUT!C22,0)</f>
        <v/>
      </c>
    </row>
    <row r="47">
      <c r="A47" s="29">
        <f>INPUT!D22</f>
        <v/>
      </c>
      <c r="B47" s="35">
        <f>IF(INPUT!D22&gt;0,INPUT!B19*INPUT!$B$6/INPUT!D22,0)</f>
        <v/>
      </c>
      <c r="C47" s="35">
        <f>IF(INPUT!D22&gt;0,INPUT!C19*INPUT!$B$6/INPUT!D22,0)</f>
        <v/>
      </c>
      <c r="D47" s="35">
        <f>IF(INPUT!D22&gt;0,INPUT!D19*INPUT!$B$6/INPUT!D22,0)</f>
        <v/>
      </c>
      <c r="E47" s="35">
        <f>IF(INPUT!D22&gt;0,INPUT!E19*INPUT!$B$6/INPUT!D22,0)</f>
        <v/>
      </c>
      <c r="F47" s="35">
        <f>IF(INPUT!D22&gt;0,INPUT!F19*INPUT!$B$6/INPUT!D22,0)</f>
        <v/>
      </c>
      <c r="G47" s="35">
        <f>IF(INPUT!D22&gt;0,INPUT!G19*INPUT!$B$6/INPUT!D22,0)</f>
        <v/>
      </c>
      <c r="H47" s="35">
        <f>IF(INPUT!D22&gt;0,INPUT!H19*INPUT!$B$6/INPUT!D22,0)</f>
        <v/>
      </c>
    </row>
    <row r="48">
      <c r="A48" s="29">
        <f>INPUT!E22</f>
        <v/>
      </c>
      <c r="B48" s="35">
        <f>IF(INPUT!E22&gt;0,INPUT!B19*INPUT!$B$6/INPUT!E22,0)</f>
        <v/>
      </c>
      <c r="C48" s="35">
        <f>IF(INPUT!E22&gt;0,INPUT!C19*INPUT!$B$6/INPUT!E22,0)</f>
        <v/>
      </c>
      <c r="D48" s="35">
        <f>IF(INPUT!E22&gt;0,INPUT!D19*INPUT!$B$6/INPUT!E22,0)</f>
        <v/>
      </c>
      <c r="E48" s="35">
        <f>IF(INPUT!E22&gt;0,INPUT!E19*INPUT!$B$6/INPUT!E22,0)</f>
        <v/>
      </c>
      <c r="F48" s="35">
        <f>IF(INPUT!E22&gt;0,INPUT!F19*INPUT!$B$6/INPUT!E22,0)</f>
        <v/>
      </c>
      <c r="G48" s="35">
        <f>IF(INPUT!E22&gt;0,INPUT!G19*INPUT!$B$6/INPUT!E22,0)</f>
        <v/>
      </c>
      <c r="H48" s="35">
        <f>IF(INPUT!E22&gt;0,INPUT!H19*INPUT!$B$6/INPUT!E22,0)</f>
        <v/>
      </c>
    </row>
    <row r="49">
      <c r="A49" s="29">
        <f>INPUT!F22</f>
        <v/>
      </c>
      <c r="B49" s="35">
        <f>IF(INPUT!F22&gt;0,INPUT!B19*INPUT!$B$6/INPUT!F22,0)</f>
        <v/>
      </c>
      <c r="C49" s="35">
        <f>IF(INPUT!F22&gt;0,INPUT!C19*INPUT!$B$6/INPUT!F22,0)</f>
        <v/>
      </c>
      <c r="D49" s="35">
        <f>IF(INPUT!F22&gt;0,INPUT!D19*INPUT!$B$6/INPUT!F22,0)</f>
        <v/>
      </c>
      <c r="E49" s="35">
        <f>IF(INPUT!F22&gt;0,INPUT!E19*INPUT!$B$6/INPUT!F22,0)</f>
        <v/>
      </c>
      <c r="F49" s="35">
        <f>IF(INPUT!F22&gt;0,INPUT!F19*INPUT!$B$6/INPUT!F22,0)</f>
        <v/>
      </c>
      <c r="G49" s="35">
        <f>IF(INPUT!F22&gt;0,INPUT!G19*INPUT!$B$6/INPUT!F22,0)</f>
        <v/>
      </c>
      <c r="H49" s="35">
        <f>IF(INPUT!F22&gt;0,INPUT!H19*INPUT!$B$6/INPUT!F22,0)</f>
        <v/>
      </c>
    </row>
    <row r="50">
      <c r="A50" s="29">
        <f>INPUT!G22</f>
        <v/>
      </c>
      <c r="B50" s="35">
        <f>IF(INPUT!G22&gt;0,INPUT!B19*INPUT!$B$6/INPUT!G22,0)</f>
        <v/>
      </c>
      <c r="C50" s="35">
        <f>IF(INPUT!G22&gt;0,INPUT!C19*INPUT!$B$6/INPUT!G22,0)</f>
        <v/>
      </c>
      <c r="D50" s="35">
        <f>IF(INPUT!G22&gt;0,INPUT!D19*INPUT!$B$6/INPUT!G22,0)</f>
        <v/>
      </c>
      <c r="E50" s="35">
        <f>IF(INPUT!G22&gt;0,INPUT!E19*INPUT!$B$6/INPUT!G22,0)</f>
        <v/>
      </c>
      <c r="F50" s="35">
        <f>IF(INPUT!G22&gt;0,INPUT!F19*INPUT!$B$6/INPUT!G22,0)</f>
        <v/>
      </c>
      <c r="G50" s="35">
        <f>IF(INPUT!G22&gt;0,INPUT!G19*INPUT!$B$6/INPUT!G22,0)</f>
        <v/>
      </c>
      <c r="H50" s="35">
        <f>IF(INPUT!G22&gt;0,INPUT!H19*INPUT!$B$6/INPUT!G22,0)</f>
        <v/>
      </c>
    </row>
    <row r="51">
      <c r="A51" s="29">
        <f>INPUT!H22</f>
        <v/>
      </c>
      <c r="B51" s="35">
        <f>IF(INPUT!H22&gt;0,INPUT!B19*INPUT!$B$6/INPUT!H22,0)</f>
        <v/>
      </c>
      <c r="C51" s="35">
        <f>IF(INPUT!H22&gt;0,INPUT!C19*INPUT!$B$6/INPUT!H22,0)</f>
        <v/>
      </c>
      <c r="D51" s="35">
        <f>IF(INPUT!H22&gt;0,INPUT!D19*INPUT!$B$6/INPUT!H22,0)</f>
        <v/>
      </c>
      <c r="E51" s="35">
        <f>IF(INPUT!H22&gt;0,INPUT!E19*INPUT!$B$6/INPUT!H22,0)</f>
        <v/>
      </c>
      <c r="F51" s="35">
        <f>IF(INPUT!H22&gt;0,INPUT!F19*INPUT!$B$6/INPUT!H22,0)</f>
        <v/>
      </c>
      <c r="G51" s="35">
        <f>IF(INPUT!H22&gt;0,INPUT!G19*INPUT!$B$6/INPUT!H22,0)</f>
        <v/>
      </c>
      <c r="H51" s="35">
        <f>IF(INPUT!H22&gt;0,INPUT!H19*INPUT!$B$6/INPUT!H22,0)</f>
        <v/>
      </c>
    </row>
  </sheetData>
  <mergeCells count="7">
    <mergeCell ref="A18:H18"/>
    <mergeCell ref="A3:H3"/>
    <mergeCell ref="A25:H25"/>
    <mergeCell ref="A43:H43"/>
    <mergeCell ref="A38:H38"/>
    <mergeCell ref="A1:H1"/>
    <mergeCell ref="A31:H3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H40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44" customHeight="1">
      <c r="A1" s="40" t="inlineStr">
        <is>
          <t>CUSTOMER LIFETIME VALUE — RESULTS</t>
        </is>
      </c>
      <c r="B1" s="2" t="n"/>
      <c r="C1" s="2" t="n"/>
      <c r="D1" s="2" t="n"/>
      <c r="E1" s="2" t="n"/>
      <c r="F1" s="2" t="n"/>
      <c r="G1" s="2" t="n"/>
      <c r="H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  <c r="G2" s="4" t="n"/>
      <c r="H2" s="4" t="n"/>
    </row>
    <row r="4" ht="28" customHeight="1">
      <c r="A4" s="16" t="inlineStr">
        <is>
          <t xml:space="preserve">  CLV SUMMARY</t>
        </is>
      </c>
      <c r="B4" s="17" t="n"/>
      <c r="C4" s="17" t="n"/>
      <c r="D4" s="17" t="n"/>
      <c r="E4" s="17" t="n"/>
      <c r="F4" s="17" t="n"/>
      <c r="G4" s="17" t="n"/>
      <c r="H4" s="17" t="n"/>
    </row>
    <row r="5" ht="32" customHeight="1">
      <c r="A5" s="18" t="inlineStr">
        <is>
          <t>Simple LTV</t>
        </is>
      </c>
      <c r="B5" s="41">
        <f>LOGIC!B10</f>
        <v/>
      </c>
    </row>
    <row r="6" ht="32" customHeight="1">
      <c r="A6" s="18" t="inlineStr">
        <is>
          <t>Gross Profit LTV</t>
        </is>
      </c>
      <c r="B6" s="42">
        <f>LOGIC!B11</f>
        <v/>
      </c>
    </row>
    <row r="7" ht="32" customHeight="1">
      <c r="A7" s="18" t="inlineStr">
        <is>
          <t>Discounted LTV</t>
        </is>
      </c>
      <c r="B7" s="41">
        <f>LOGIC!B15</f>
        <v/>
      </c>
    </row>
    <row r="8" ht="32" customHeight="1">
      <c r="A8" s="18" t="inlineStr">
        <is>
          <t>Net LTV (after support)</t>
        </is>
      </c>
      <c r="B8" s="41">
        <f>LOGIC!B12</f>
        <v/>
      </c>
    </row>
    <row r="9" ht="32" customHeight="1">
      <c r="A9" s="18" t="inlineStr">
        <is>
          <t>Avg Customer Lifespan</t>
        </is>
      </c>
      <c r="B9" s="43">
        <f>ROUND(LOGIC!B7,1)&amp;" months ("&amp;ROUND(LOGIC!B8,1)&amp;" years)"</f>
        <v/>
      </c>
    </row>
    <row r="11" ht="28" customHeight="1">
      <c r="A11" s="44" t="inlineStr">
        <is>
          <t xml:space="preserve">  LTV:CAC &amp; PAYBACK</t>
        </is>
      </c>
      <c r="B11" s="45" t="n"/>
      <c r="C11" s="45" t="n"/>
      <c r="D11" s="45" t="n"/>
      <c r="E11" s="45" t="n"/>
      <c r="F11" s="45" t="n"/>
      <c r="G11" s="45" t="n"/>
      <c r="H11" s="45" t="n"/>
    </row>
    <row r="12" ht="32" customHeight="1">
      <c r="A12" s="18" t="inlineStr">
        <is>
          <t>CAC</t>
        </is>
      </c>
      <c r="B12" s="41">
        <f>LOGIC!B19</f>
        <v/>
      </c>
    </row>
    <row r="13" ht="32" customHeight="1">
      <c r="A13" s="18" t="inlineStr">
        <is>
          <t>LTV:CAC (gross profit)</t>
        </is>
      </c>
      <c r="B13" s="46">
        <f>LOGIC!B21</f>
        <v/>
      </c>
    </row>
    <row r="14" ht="32" customHeight="1">
      <c r="A14" s="18" t="inlineStr">
        <is>
          <t>LTV:CAC (discounted)</t>
        </is>
      </c>
      <c r="B14" s="47">
        <f>LOGIC!B22</f>
        <v/>
      </c>
    </row>
    <row r="15" ht="32" customHeight="1">
      <c r="A15" s="18" t="inlineStr">
        <is>
          <t>LTV:CAC Status</t>
        </is>
      </c>
      <c r="B15" s="43">
        <f>LOGIC!B23</f>
        <v/>
      </c>
    </row>
    <row r="16" ht="32" customHeight="1">
      <c r="A16" s="18" t="inlineStr">
        <is>
          <t>Payback Period</t>
        </is>
      </c>
      <c r="B16" s="43">
        <f>ROUND(LOGIC!B27,1)&amp;" months"</f>
        <v/>
      </c>
    </row>
    <row r="17" ht="32" customHeight="1">
      <c r="A17" s="18" t="inlineStr">
        <is>
          <t>Payback Status</t>
        </is>
      </c>
      <c r="B17" s="43">
        <f>LOGIC!B28</f>
        <v/>
      </c>
    </row>
    <row r="19" ht="28" customHeight="1">
      <c r="A19" s="48" t="inlineStr">
        <is>
          <t xml:space="preserve">  LTV BY CUSTOMER SEGMENT</t>
        </is>
      </c>
      <c r="B19" s="49" t="n"/>
      <c r="C19" s="49" t="n"/>
      <c r="D19" s="49" t="n"/>
      <c r="E19" s="49" t="n"/>
      <c r="F19" s="49" t="n"/>
      <c r="G19" s="49" t="n"/>
      <c r="H19" s="49" t="n"/>
    </row>
    <row r="20" ht="32" customHeight="1">
      <c r="A20" s="22" t="inlineStr">
        <is>
          <t>Segment</t>
        </is>
      </c>
      <c r="B20" s="22" t="inlineStr">
        <is>
          <t>ARPU</t>
        </is>
      </c>
      <c r="C20" s="22" t="inlineStr">
        <is>
          <t>LTV</t>
        </is>
      </c>
      <c r="D20" s="22" t="inlineStr">
        <is>
          <t>LTV:CAC</t>
        </is>
      </c>
      <c r="E20" s="22" t="inlineStr">
        <is>
          <t>Payback (mo)</t>
        </is>
      </c>
      <c r="F20" s="22" t="inlineStr">
        <is>
          <t>Score</t>
        </is>
      </c>
      <c r="G20" s="22" t="inlineStr">
        <is>
          <t>Priority</t>
        </is>
      </c>
    </row>
    <row r="21">
      <c r="A21" s="50">
        <f>LOGIC!A33</f>
        <v/>
      </c>
      <c r="B21" s="51">
        <f>LOGIC!B33</f>
        <v/>
      </c>
      <c r="C21" s="52">
        <f>LOGIC!C33</f>
        <v/>
      </c>
      <c r="D21" s="53">
        <f>LOGIC!D33</f>
        <v/>
      </c>
      <c r="E21" s="53">
        <f>LOGIC!E33</f>
        <v/>
      </c>
      <c r="F21" s="54">
        <f>LOGIC!F33</f>
        <v/>
      </c>
      <c r="G21" s="55">
        <f>LOGIC!G33</f>
        <v/>
      </c>
    </row>
    <row r="22">
      <c r="A22" s="50">
        <f>LOGIC!A34</f>
        <v/>
      </c>
      <c r="B22" s="51">
        <f>LOGIC!B34</f>
        <v/>
      </c>
      <c r="C22" s="52">
        <f>LOGIC!C34</f>
        <v/>
      </c>
      <c r="D22" s="53">
        <f>LOGIC!D34</f>
        <v/>
      </c>
      <c r="E22" s="53">
        <f>LOGIC!E34</f>
        <v/>
      </c>
      <c r="F22" s="54">
        <f>LOGIC!F34</f>
        <v/>
      </c>
      <c r="G22" s="55">
        <f>LOGIC!G34</f>
        <v/>
      </c>
    </row>
    <row r="23">
      <c r="A23" s="50">
        <f>LOGIC!A35</f>
        <v/>
      </c>
      <c r="B23" s="51">
        <f>LOGIC!B35</f>
        <v/>
      </c>
      <c r="C23" s="52">
        <f>LOGIC!C35</f>
        <v/>
      </c>
      <c r="D23" s="53">
        <f>LOGIC!D35</f>
        <v/>
      </c>
      <c r="E23" s="53">
        <f>LOGIC!E35</f>
        <v/>
      </c>
      <c r="F23" s="54">
        <f>LOGIC!F35</f>
        <v/>
      </c>
      <c r="G23" s="55">
        <f>LOGIC!G35</f>
        <v/>
      </c>
    </row>
    <row r="24">
      <c r="A24" s="50">
        <f>LOGIC!A36</f>
        <v/>
      </c>
      <c r="B24" s="51">
        <f>LOGIC!B36</f>
        <v/>
      </c>
      <c r="C24" s="52">
        <f>LOGIC!C36</f>
        <v/>
      </c>
      <c r="D24" s="53">
        <f>LOGIC!D36</f>
        <v/>
      </c>
      <c r="E24" s="53">
        <f>LOGIC!E36</f>
        <v/>
      </c>
      <c r="F24" s="54">
        <f>LOGIC!F36</f>
        <v/>
      </c>
      <c r="G24" s="55">
        <f>LOGIC!G36</f>
        <v/>
      </c>
    </row>
    <row r="26" ht="32" customHeight="1">
      <c r="A26" s="18" t="inlineStr">
        <is>
          <t>Blended LTV</t>
        </is>
      </c>
      <c r="B26" s="41">
        <f>LOGIC!B39</f>
        <v/>
      </c>
    </row>
    <row r="27" ht="32" customHeight="1">
      <c r="A27" s="18" t="inlineStr">
        <is>
          <t>Blended LTV:CAC</t>
        </is>
      </c>
      <c r="B27" s="47">
        <f>LOGIC!B41</f>
        <v/>
      </c>
    </row>
    <row r="29" ht="28" customHeight="1">
      <c r="A29" s="48" t="inlineStr">
        <is>
          <t xml:space="preserve">  LTV SENSITIVITY TABLE (Churn vs ARPU)</t>
        </is>
      </c>
      <c r="B29" s="49" t="n"/>
      <c r="C29" s="49" t="n"/>
      <c r="D29" s="49" t="n"/>
      <c r="E29" s="49" t="n"/>
      <c r="F29" s="49" t="n"/>
      <c r="G29" s="49" t="n"/>
      <c r="H29" s="49" t="n"/>
    </row>
    <row r="30" ht="28" customHeight="1">
      <c r="A30" s="22" t="inlineStr">
        <is>
          <t>Churn \ ARPU</t>
        </is>
      </c>
      <c r="B30" s="39">
        <f>LOGIC!B44</f>
        <v/>
      </c>
      <c r="C30" s="39">
        <f>LOGIC!C44</f>
        <v/>
      </c>
      <c r="D30" s="39">
        <f>LOGIC!D44</f>
        <v/>
      </c>
      <c r="E30" s="39">
        <f>LOGIC!E44</f>
        <v/>
      </c>
      <c r="F30" s="39">
        <f>LOGIC!F44</f>
        <v/>
      </c>
      <c r="G30" s="39">
        <f>LOGIC!G44</f>
        <v/>
      </c>
      <c r="H30" s="39">
        <f>LOGIC!H44</f>
        <v/>
      </c>
    </row>
    <row r="31">
      <c r="A31" s="56">
        <f>LOGIC!A45</f>
        <v/>
      </c>
      <c r="B31" s="57">
        <f>LOGIC!B45</f>
        <v/>
      </c>
      <c r="C31" s="57">
        <f>LOGIC!C45</f>
        <v/>
      </c>
      <c r="D31" s="57">
        <f>LOGIC!D45</f>
        <v/>
      </c>
      <c r="E31" s="57">
        <f>LOGIC!E45</f>
        <v/>
      </c>
      <c r="F31" s="57">
        <f>LOGIC!F45</f>
        <v/>
      </c>
      <c r="G31" s="57">
        <f>LOGIC!G45</f>
        <v/>
      </c>
      <c r="H31" s="57">
        <f>LOGIC!H45</f>
        <v/>
      </c>
    </row>
    <row r="32">
      <c r="A32" s="56">
        <f>LOGIC!A46</f>
        <v/>
      </c>
      <c r="B32" s="57">
        <f>LOGIC!B46</f>
        <v/>
      </c>
      <c r="C32" s="57">
        <f>LOGIC!C46</f>
        <v/>
      </c>
      <c r="D32" s="57">
        <f>LOGIC!D46</f>
        <v/>
      </c>
      <c r="E32" s="57">
        <f>LOGIC!E46</f>
        <v/>
      </c>
      <c r="F32" s="57">
        <f>LOGIC!F46</f>
        <v/>
      </c>
      <c r="G32" s="57">
        <f>LOGIC!G46</f>
        <v/>
      </c>
      <c r="H32" s="57">
        <f>LOGIC!H46</f>
        <v/>
      </c>
    </row>
    <row r="33">
      <c r="A33" s="56">
        <f>LOGIC!A47</f>
        <v/>
      </c>
      <c r="B33" s="57">
        <f>LOGIC!B47</f>
        <v/>
      </c>
      <c r="C33" s="57">
        <f>LOGIC!C47</f>
        <v/>
      </c>
      <c r="D33" s="57">
        <f>LOGIC!D47</f>
        <v/>
      </c>
      <c r="E33" s="57">
        <f>LOGIC!E47</f>
        <v/>
      </c>
      <c r="F33" s="57">
        <f>LOGIC!F47</f>
        <v/>
      </c>
      <c r="G33" s="57">
        <f>LOGIC!G47</f>
        <v/>
      </c>
      <c r="H33" s="57">
        <f>LOGIC!H47</f>
        <v/>
      </c>
    </row>
    <row r="34">
      <c r="A34" s="56">
        <f>LOGIC!A48</f>
        <v/>
      </c>
      <c r="B34" s="57">
        <f>LOGIC!B48</f>
        <v/>
      </c>
      <c r="C34" s="57">
        <f>LOGIC!C48</f>
        <v/>
      </c>
      <c r="D34" s="57">
        <f>LOGIC!D48</f>
        <v/>
      </c>
      <c r="E34" s="57">
        <f>LOGIC!E48</f>
        <v/>
      </c>
      <c r="F34" s="57">
        <f>LOGIC!F48</f>
        <v/>
      </c>
      <c r="G34" s="57">
        <f>LOGIC!G48</f>
        <v/>
      </c>
      <c r="H34" s="57">
        <f>LOGIC!H48</f>
        <v/>
      </c>
    </row>
    <row r="35">
      <c r="A35" s="56">
        <f>LOGIC!A49</f>
        <v/>
      </c>
      <c r="B35" s="57">
        <f>LOGIC!B49</f>
        <v/>
      </c>
      <c r="C35" s="57">
        <f>LOGIC!C49</f>
        <v/>
      </c>
      <c r="D35" s="57">
        <f>LOGIC!D49</f>
        <v/>
      </c>
      <c r="E35" s="57">
        <f>LOGIC!E49</f>
        <v/>
      </c>
      <c r="F35" s="57">
        <f>LOGIC!F49</f>
        <v/>
      </c>
      <c r="G35" s="57">
        <f>LOGIC!G49</f>
        <v/>
      </c>
      <c r="H35" s="57">
        <f>LOGIC!H49</f>
        <v/>
      </c>
    </row>
    <row r="36">
      <c r="A36" s="56">
        <f>LOGIC!A50</f>
        <v/>
      </c>
      <c r="B36" s="57">
        <f>LOGIC!B50</f>
        <v/>
      </c>
      <c r="C36" s="57">
        <f>LOGIC!C50</f>
        <v/>
      </c>
      <c r="D36" s="57">
        <f>LOGIC!D50</f>
        <v/>
      </c>
      <c r="E36" s="57">
        <f>LOGIC!E50</f>
        <v/>
      </c>
      <c r="F36" s="57">
        <f>LOGIC!F50</f>
        <v/>
      </c>
      <c r="G36" s="57">
        <f>LOGIC!G50</f>
        <v/>
      </c>
      <c r="H36" s="57">
        <f>LOGIC!H50</f>
        <v/>
      </c>
    </row>
    <row r="37">
      <c r="A37" s="56">
        <f>LOGIC!A51</f>
        <v/>
      </c>
      <c r="B37" s="57">
        <f>LOGIC!B51</f>
        <v/>
      </c>
      <c r="C37" s="57">
        <f>LOGIC!C51</f>
        <v/>
      </c>
      <c r="D37" s="57">
        <f>LOGIC!D51</f>
        <v/>
      </c>
      <c r="E37" s="57">
        <f>LOGIC!E51</f>
        <v/>
      </c>
      <c r="F37" s="57">
        <f>LOGIC!F51</f>
        <v/>
      </c>
      <c r="G37" s="57">
        <f>LOGIC!G51</f>
        <v/>
      </c>
      <c r="H37" s="57">
        <f>LOGIC!H51</f>
        <v/>
      </c>
    </row>
    <row r="40" ht="24" customHeight="1">
      <c r="A40" s="58" t="inlineStr">
        <is>
          <t>RangeLead.com  |  Premium B2B Lead Data  |  Free Download — rangelead.com/free-tools</t>
        </is>
      </c>
    </row>
  </sheetData>
  <mergeCells count="7">
    <mergeCell ref="A4:H4"/>
    <mergeCell ref="A29:H29"/>
    <mergeCell ref="A2:H2"/>
    <mergeCell ref="A19:H19"/>
    <mergeCell ref="A11:H11"/>
    <mergeCell ref="A1:H1"/>
    <mergeCell ref="A40:H40"/>
  </mergeCells>
  <conditionalFormatting sqref="B13">
    <cfRule type="cellIs" priority="1" operator="greaterThanOrEqual" dxfId="0">
      <formula>5</formula>
    </cfRule>
    <cfRule type="cellIs" priority="2" operator="between" dxfId="1">
      <formula>3</formula>
      <formula>4.999</formula>
    </cfRule>
    <cfRule type="cellIs" priority="3" operator="lessThan" dxfId="2">
      <formula>3</formula>
    </cfRule>
  </conditionalFormatting>
  <conditionalFormatting sqref="B15">
    <cfRule type="cellIs" priority="4" operator="equal" dxfId="0">
      <formula>"EXCELLENT"</formula>
    </cfRule>
    <cfRule type="cellIs" priority="5" operator="equal" dxfId="0">
      <formula>"GOOD"</formula>
    </cfRule>
    <cfRule type="cellIs" priority="6" operator="equal" dxfId="1">
      <formula>"MARGINAL"</formula>
    </cfRule>
    <cfRule type="cellIs" priority="7" operator="equal" dxfId="2">
      <formula>"UNPROFITABLE"</formula>
    </cfRule>
  </conditionalFormatting>
  <conditionalFormatting sqref="B17">
    <cfRule type="cellIs" priority="8" operator="equal" dxfId="0">
      <formula>"FAST"</formula>
    </cfRule>
    <cfRule type="cellIs" priority="9" operator="equal" dxfId="1">
      <formula>"ACCEPTABLE"</formula>
    </cfRule>
    <cfRule type="cellIs" priority="10" operator="equal" dxfId="2">
      <formula>"SLOW"</formula>
    </cfRule>
  </conditionalFormatting>
  <conditionalFormatting sqref="D21:D24">
    <cfRule type="cellIs" priority="11" operator="greaterThanOrEqual" dxfId="0">
      <formula>5</formula>
    </cfRule>
    <cfRule type="cellIs" priority="12" operator="between" dxfId="1">
      <formula>3</formula>
      <formula>4.999</formula>
    </cfRule>
    <cfRule type="cellIs" priority="13" operator="lessThan" dxfId="2">
      <formula>3</formula>
    </cfRule>
  </conditionalFormatting>
  <conditionalFormatting sqref="F21:F24">
    <cfRule type="cellIs" priority="14" operator="greaterThanOrEqual" dxfId="0">
      <formula>80</formula>
    </cfRule>
    <cfRule type="cellIs" priority="15" operator="between" dxfId="1">
      <formula>50</formula>
      <formula>79.999</formula>
    </cfRule>
    <cfRule type="cellIs" priority="16" operator="lessThan" dxfId="2">
      <formula>50</formula>
    </cfRule>
  </conditionalFormatting>
  <conditionalFormatting sqref="B31:H37">
    <cfRule type="cellIs" priority="17" operator="greaterThanOrEqual" dxfId="0">
      <formula>2000</formula>
    </cfRule>
    <cfRule type="cellIs" priority="18" operator="between" dxfId="1">
      <formula>1000</formula>
      <formula>1999.999</formula>
    </cfRule>
    <cfRule type="cellIs" priority="19" operator="lessThan" dxfId="2">
      <formula>1000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2026-02-10T15:45:39Z</dcterms:modified>
</cp:coreProperties>
</file>