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0.0%"/>
    <numFmt numFmtId="165" formatCode="0.0x"/>
    <numFmt numFmtId="166" formatCode="&quot;$&quot;#,##0"/>
    <numFmt numFmtId="167" formatCode="0.00x"/>
    <numFmt numFmtId="168" formatCode="0.000"/>
    <numFmt numFmtId="169" formatCode="0.0000"/>
    <numFmt numFmtId="170" formatCode="&quot;$&quot;#,##0.00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3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0891B2"/>
        <bgColor rgb="000891B2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9" fontId="7" fillId="5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165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6" fillId="7" borderId="1" applyAlignment="1" pivotButton="0" quotePrefix="0" xfId="0">
      <alignment horizontal="left" vertical="center"/>
    </xf>
    <xf numFmtId="166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9" fillId="3" borderId="1" applyAlignment="1" pivotButton="0" quotePrefix="0" xfId="0">
      <alignment horizontal="center" vertical="center"/>
    </xf>
    <xf numFmtId="0" fontId="5" fillId="10" borderId="1" applyAlignment="1" pivotButton="0" quotePrefix="0" xfId="0">
      <alignment horizontal="left" vertical="center"/>
    </xf>
    <xf numFmtId="0" fontId="0" fillId="10" borderId="1" pivotButton="0" quotePrefix="0" xfId="0"/>
    <xf numFmtId="0" fontId="7" fillId="8" borderId="1" applyAlignment="1" pivotButton="0" quotePrefix="0" xfId="0">
      <alignment horizontal="left" vertical="center"/>
    </xf>
    <xf numFmtId="165" fontId="7" fillId="8" borderId="1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166" fontId="10" fillId="11" borderId="1" applyAlignment="1" pivotButton="0" quotePrefix="0" xfId="0">
      <alignment horizontal="center" vertical="center"/>
    </xf>
    <xf numFmtId="167" fontId="10" fillId="11" borderId="1" applyAlignment="1" pivotButton="0" quotePrefix="0" xfId="0">
      <alignment horizontal="center" vertical="center"/>
    </xf>
    <xf numFmtId="166" fontId="7" fillId="11" borderId="1" applyAlignment="1" pivotButton="0" quotePrefix="0" xfId="0">
      <alignment horizontal="center" vertical="center"/>
    </xf>
    <xf numFmtId="168" fontId="7" fillId="11" borderId="1" applyAlignment="1" pivotButton="0" quotePrefix="0" xfId="0">
      <alignment horizontal="center" vertical="center"/>
    </xf>
    <xf numFmtId="169" fontId="7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9" fontId="10" fillId="11" borderId="1" applyAlignment="1" pivotButton="0" quotePrefix="0" xfId="0">
      <alignment horizontal="center" vertical="center"/>
    </xf>
    <xf numFmtId="164" fontId="10" fillId="11" borderId="1" applyAlignment="1" pivotButton="0" quotePrefix="0" xfId="0">
      <alignment horizontal="center" vertical="center"/>
    </xf>
    <xf numFmtId="170" fontId="10" fillId="11" borderId="1" applyAlignment="1" pivotButton="0" quotePrefix="0" xfId="0">
      <alignment horizontal="center" vertical="center"/>
    </xf>
    <xf numFmtId="165" fontId="10" fillId="11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6" fontId="12" fillId="12" borderId="1" applyAlignment="1" pivotButton="0" quotePrefix="0" xfId="0">
      <alignment horizontal="center" vertical="center"/>
    </xf>
    <xf numFmtId="166" fontId="13" fillId="12" borderId="1" applyAlignment="1" pivotButton="0" quotePrefix="0" xfId="0">
      <alignment horizontal="center" vertical="center"/>
    </xf>
    <xf numFmtId="164" fontId="12" fillId="12" borderId="1" applyAlignment="1" pivotButton="0" quotePrefix="0" xfId="0">
      <alignment horizontal="center" vertical="center"/>
    </xf>
    <xf numFmtId="170" fontId="12" fillId="12" borderId="1" applyAlignment="1" pivotButton="0" quotePrefix="0" xfId="0">
      <alignment horizontal="center" vertical="center"/>
    </xf>
    <xf numFmtId="165" fontId="12" fillId="12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 wrapText="1"/>
    </xf>
    <xf numFmtId="166" fontId="7" fillId="7" borderId="1" applyAlignment="1" pivotButton="0" quotePrefix="0" xfId="0">
      <alignment horizontal="center" vertical="center"/>
    </xf>
    <xf numFmtId="9" fontId="7" fillId="7" borderId="1" applyAlignment="1" pivotButton="0" quotePrefix="0" xfId="0">
      <alignment horizontal="center" vertical="center"/>
    </xf>
    <xf numFmtId="166" fontId="10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BUSINESS VALUATION ESTIMATOR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Estimate your business value using three industry-standard methods: Revenue Multiple, EBITDA Multiple, and Discounted Cash Flow (DCF). Compare results side-by-side and calculate a weighted average valuation.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Annual Revenue (trailing 12 months)</t>
        </is>
      </c>
    </row>
    <row r="9" ht="22" customHeight="1">
      <c r="A9" s="6" t="inlineStr">
        <is>
          <t xml:space="preserve">  • EBITDA (Earnings Before Interest, Taxes, Depreciation &amp; Amortization)</t>
        </is>
      </c>
    </row>
    <row r="10" ht="22" customHeight="1">
      <c r="A10" s="6" t="inlineStr">
        <is>
          <t xml:space="preserve">  • Annual Free Cash Flow</t>
        </is>
      </c>
    </row>
    <row r="11" ht="22" customHeight="1">
      <c r="A11" s="6" t="inlineStr">
        <is>
          <t xml:space="preserve">  • Revenue Growth Rate (%)</t>
        </is>
      </c>
    </row>
    <row r="12" ht="22" customHeight="1">
      <c r="A12" s="6" t="inlineStr">
        <is>
          <t xml:space="preserve">  • Projected growth rates for 5-year DCF</t>
        </is>
      </c>
    </row>
    <row r="13" ht="22" customHeight="1">
      <c r="A13" s="6" t="inlineStr">
        <is>
          <t xml:space="preserve">  • Comparable company multiples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Revenue Multiple Valuation</t>
        </is>
      </c>
    </row>
    <row r="17" ht="22" customHeight="1">
      <c r="A17" s="6" t="inlineStr">
        <is>
          <t xml:space="preserve">  • EBITDA Multiple Valuation</t>
        </is>
      </c>
    </row>
    <row r="18" ht="22" customHeight="1">
      <c r="A18" s="6" t="inlineStr">
        <is>
          <t xml:space="preserve">  • DCF Valuation (5-year projection)</t>
        </is>
      </c>
    </row>
    <row r="19" ht="22" customHeight="1">
      <c r="A19" s="6" t="inlineStr">
        <is>
          <t xml:space="preserve">  • Weighted Average Valuation</t>
        </is>
      </c>
    </row>
    <row r="20" ht="22" customHeight="1">
      <c r="A20" s="6" t="inlineStr">
        <is>
          <t xml:space="preserve">  • Valuation Range (low to high)</t>
        </is>
      </c>
    </row>
    <row r="21" ht="22" customHeight="1">
      <c r="A21" s="6" t="inlineStr">
        <is>
          <t xml:space="preserve">  • Per-method confidence breakdown</t>
        </is>
      </c>
    </row>
    <row r="23">
      <c r="A23" s="5" t="inlineStr">
        <is>
          <t>DO NOT EDIT</t>
        </is>
      </c>
    </row>
    <row r="24" ht="22" customHeight="1">
      <c r="A24" s="6" t="inlineStr">
        <is>
          <t xml:space="preserve">  • LOGIC sheet — contains all calculations</t>
        </is>
      </c>
    </row>
    <row r="25" ht="22" customHeight="1">
      <c r="A25" s="6" t="inlineStr">
        <is>
          <t xml:space="preserve">  • OUTPUT sheet — displays results from LOGIC</t>
        </is>
      </c>
    </row>
    <row r="26" ht="22" customHeight="1">
      <c r="A26" s="6" t="inlineStr">
        <is>
          <t xml:space="preserve">  • CONFIG sheet — contains constants and rates</t>
        </is>
      </c>
    </row>
    <row r="28">
      <c r="A28" s="5" t="inlineStr">
        <is>
          <t>HOW TO USE</t>
        </is>
      </c>
    </row>
    <row r="29" ht="22" customHeight="1">
      <c r="A29" s="6" t="inlineStr">
        <is>
          <t xml:space="preserve">  • Go to the INPUT sheet and fill in the yellow-highlighted cells</t>
        </is>
      </c>
    </row>
    <row r="30" ht="22" customHeight="1">
      <c r="A30" s="6" t="inlineStr">
        <is>
          <t xml:space="preserve">  • Results auto-calculate instantly on the OUTPUT sheet</t>
        </is>
      </c>
    </row>
    <row r="31" ht="22" customHeight="1">
      <c r="A31" s="6" t="inlineStr">
        <is>
          <t xml:space="preserve">  • Adjust CONFIG values only if you understand the assumptions</t>
        </is>
      </c>
    </row>
  </sheetData>
  <mergeCells count="21">
    <mergeCell ref="A24:B24"/>
    <mergeCell ref="A30:B30"/>
    <mergeCell ref="A11:B11"/>
    <mergeCell ref="A1:B1"/>
    <mergeCell ref="A16:B16"/>
    <mergeCell ref="A25:B25"/>
    <mergeCell ref="A18:B18"/>
    <mergeCell ref="A12:B12"/>
    <mergeCell ref="A26:B26"/>
    <mergeCell ref="A21:B21"/>
    <mergeCell ref="A2:B2"/>
    <mergeCell ref="A5:B5"/>
    <mergeCell ref="A17:B17"/>
    <mergeCell ref="A8:B8"/>
    <mergeCell ref="A20:B20"/>
    <mergeCell ref="A29:B29"/>
    <mergeCell ref="A19:B19"/>
    <mergeCell ref="A10:B10"/>
    <mergeCell ref="A13:B13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7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Valuation Assumptions</t>
        </is>
      </c>
      <c r="B1" s="8" t="n"/>
      <c r="C1" s="8" t="n"/>
    </row>
    <row r="3" ht="26" customHeight="1">
      <c r="A3" s="9" t="inlineStr">
        <is>
          <t>Discount Rate (WACC)</t>
        </is>
      </c>
      <c r="B3" s="10" t="n">
        <v>0.1</v>
      </c>
      <c r="C3" s="11" t="inlineStr">
        <is>
          <t>Weighted avg cost of capital for DCF</t>
        </is>
      </c>
    </row>
    <row r="4" ht="26" customHeight="1">
      <c r="A4" s="9" t="inlineStr">
        <is>
          <t>Terminal Growth Rate</t>
        </is>
      </c>
      <c r="B4" s="10" t="n">
        <v>0.03</v>
      </c>
      <c r="C4" s="11" t="inlineStr">
        <is>
          <t>Long-term perpetual growth rate</t>
        </is>
      </c>
    </row>
    <row r="5" ht="26" customHeight="1">
      <c r="A5" s="9" t="inlineStr">
        <is>
          <t>DCF Projection Years</t>
        </is>
      </c>
      <c r="B5" s="12" t="n">
        <v>5</v>
      </c>
      <c r="C5" s="11" t="inlineStr">
        <is>
          <t>Number of years to project</t>
        </is>
      </c>
    </row>
    <row r="6" ht="26" customHeight="1">
      <c r="A6" s="9" t="inlineStr">
        <is>
          <t>Revenue Multiple Weight</t>
        </is>
      </c>
      <c r="B6" s="13" t="n">
        <v>0.25</v>
      </c>
      <c r="C6" s="11" t="inlineStr">
        <is>
          <t>Weight for revenue method</t>
        </is>
      </c>
    </row>
    <row r="7" ht="26" customHeight="1">
      <c r="A7" s="9" t="inlineStr">
        <is>
          <t>EBITDA Multiple Weight</t>
        </is>
      </c>
      <c r="B7" s="13" t="n">
        <v>0.35</v>
      </c>
      <c r="C7" s="11" t="inlineStr">
        <is>
          <t>Weight for EBITDA method</t>
        </is>
      </c>
    </row>
    <row r="8" ht="26" customHeight="1">
      <c r="A8" s="9" t="inlineStr">
        <is>
          <t>DCF Weight</t>
        </is>
      </c>
      <c r="B8" s="13" t="n">
        <v>0.4</v>
      </c>
      <c r="C8" s="11" t="inlineStr">
        <is>
          <t>Weight for DCF method</t>
        </is>
      </c>
    </row>
    <row r="10" ht="28" customHeight="1">
      <c r="A10" s="14" t="inlineStr">
        <is>
          <t xml:space="preserve">  INDUSTRY COMPARABLES</t>
        </is>
      </c>
      <c r="B10" s="15" t="n"/>
      <c r="C10" s="15" t="n"/>
    </row>
    <row r="12" ht="26" customHeight="1">
      <c r="A12" s="9" t="inlineStr">
        <is>
          <t>Low Revenue Multiple</t>
        </is>
      </c>
      <c r="B12" s="16" t="n">
        <v>1.5</v>
      </c>
      <c r="C12" s="11" t="inlineStr">
        <is>
          <t>Bottom of comparable range</t>
        </is>
      </c>
    </row>
    <row r="13" ht="26" customHeight="1">
      <c r="A13" s="9" t="inlineStr">
        <is>
          <t>Mid Revenue Multiple</t>
        </is>
      </c>
      <c r="B13" s="16" t="n">
        <v>2.5</v>
      </c>
      <c r="C13" s="11" t="inlineStr">
        <is>
          <t>Median comparable</t>
        </is>
      </c>
    </row>
    <row r="14" ht="26" customHeight="1">
      <c r="A14" s="9" t="inlineStr">
        <is>
          <t>High Revenue Multiple</t>
        </is>
      </c>
      <c r="B14" s="16" t="n">
        <v>4</v>
      </c>
      <c r="C14" s="11" t="inlineStr">
        <is>
          <t>Top of comparable range</t>
        </is>
      </c>
    </row>
    <row r="15" ht="26" customHeight="1">
      <c r="A15" s="9" t="inlineStr">
        <is>
          <t>Low EBITDA Multiple</t>
        </is>
      </c>
      <c r="B15" s="16" t="n">
        <v>5</v>
      </c>
      <c r="C15" s="11" t="inlineStr">
        <is>
          <t>Bottom of comparable range</t>
        </is>
      </c>
    </row>
    <row r="16" ht="26" customHeight="1">
      <c r="A16" s="9" t="inlineStr">
        <is>
          <t>Mid EBITDA Multiple</t>
        </is>
      </c>
      <c r="B16" s="16" t="n">
        <v>8</v>
      </c>
      <c r="C16" s="11" t="inlineStr">
        <is>
          <t>Median comparable</t>
        </is>
      </c>
    </row>
    <row r="17" ht="26" customHeight="1">
      <c r="A17" s="9" t="inlineStr">
        <is>
          <t>High EBITDA Multiple</t>
        </is>
      </c>
      <c r="B17" s="16" t="n">
        <v>12</v>
      </c>
      <c r="C17" s="11" t="inlineStr">
        <is>
          <t>Top of comparable range</t>
        </is>
      </c>
    </row>
  </sheetData>
  <mergeCells count="2">
    <mergeCell ref="A1:C1"/>
    <mergeCell ref="A10:C1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D26"/>
  <sheetViews>
    <sheetView showGridLines="0" zoomScale="110"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30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7" t="inlineStr">
        <is>
          <t xml:space="preserve">  BUSINESS FINANCIALS — Enter in yellow cells</t>
        </is>
      </c>
      <c r="B1" s="18" t="n"/>
      <c r="C1" s="18" t="n"/>
      <c r="D1" s="18" t="n"/>
    </row>
    <row r="3" ht="28" customHeight="1">
      <c r="A3" s="19" t="inlineStr">
        <is>
          <t>Annual Revenue (TTM)</t>
        </is>
      </c>
      <c r="B3" s="20" t="n">
        <v>2500000</v>
      </c>
      <c r="C3" s="11" t="inlineStr">
        <is>
          <t>Trailing 12-month revenue</t>
        </is>
      </c>
    </row>
    <row r="4" ht="28" customHeight="1">
      <c r="A4" s="19" t="inlineStr">
        <is>
          <t>EBITDA</t>
        </is>
      </c>
      <c r="B4" s="20" t="n">
        <v>400000</v>
      </c>
      <c r="C4" s="11" t="inlineStr">
        <is>
          <t>Earnings before interest, tax, dep, amort</t>
        </is>
      </c>
    </row>
    <row r="5" ht="28" customHeight="1">
      <c r="A5" s="19" t="inlineStr">
        <is>
          <t>Annual Free Cash Flow</t>
        </is>
      </c>
      <c r="B5" s="20" t="n">
        <v>350000</v>
      </c>
      <c r="C5" s="11" t="inlineStr">
        <is>
          <t>Operating cash flow minus capex</t>
        </is>
      </c>
    </row>
    <row r="6" ht="28" customHeight="1">
      <c r="A6" s="19" t="inlineStr">
        <is>
          <t>Revenue Growth Rate</t>
        </is>
      </c>
      <c r="B6" s="21" t="n">
        <v>0.15</v>
      </c>
      <c r="C6" s="11" t="inlineStr">
        <is>
          <t>Year-over-year growth</t>
        </is>
      </c>
    </row>
    <row r="7" ht="28" customHeight="1">
      <c r="A7" s="19" t="inlineStr">
        <is>
          <t>EBITDA Margin</t>
        </is>
      </c>
      <c r="B7" s="21" t="n">
        <v>0.16</v>
      </c>
      <c r="C7" s="11" t="inlineStr">
        <is>
          <t>EBITDA / Revenue</t>
        </is>
      </c>
    </row>
    <row r="8" ht="28" customHeight="1">
      <c r="A8" s="19" t="inlineStr">
        <is>
          <t>Total Debt</t>
        </is>
      </c>
      <c r="B8" s="20" t="n">
        <v>200000</v>
      </c>
      <c r="C8" s="11" t="inlineStr">
        <is>
          <t>All outstanding debt</t>
        </is>
      </c>
    </row>
    <row r="9" ht="28" customHeight="1">
      <c r="A9" s="19" t="inlineStr">
        <is>
          <t>Cash on Hand</t>
        </is>
      </c>
      <c r="B9" s="20" t="n">
        <v>150000</v>
      </c>
      <c r="C9" s="11" t="inlineStr">
        <is>
          <t>Cash &amp; equivalents</t>
        </is>
      </c>
    </row>
    <row r="10" ht="28" customHeight="1">
      <c r="A10" s="19" t="inlineStr">
        <is>
          <t>Shares Outstanding</t>
        </is>
      </c>
      <c r="B10" s="22" t="n">
        <v>1000000</v>
      </c>
      <c r="C10" s="11" t="inlineStr">
        <is>
          <t>Total diluted shares</t>
        </is>
      </c>
    </row>
    <row r="12" ht="28" customHeight="1">
      <c r="A12" s="23" t="inlineStr">
        <is>
          <t xml:space="preserve">  DCF PROJECTIONS — 5-Year Growth Assumptions</t>
        </is>
      </c>
      <c r="B12" s="24" t="n"/>
      <c r="C12" s="24" t="n"/>
      <c r="D12" s="24" t="n"/>
    </row>
    <row r="13" ht="28" customHeight="1">
      <c r="A13" s="25" t="inlineStr">
        <is>
          <t>Year</t>
        </is>
      </c>
      <c r="B13" s="25" t="inlineStr">
        <is>
          <t>Projected Growth Rate</t>
        </is>
      </c>
      <c r="C13" s="25" t="inlineStr">
        <is>
          <t>EBITDA Margin</t>
        </is>
      </c>
    </row>
    <row r="14">
      <c r="A14" s="19" t="inlineStr">
        <is>
          <t>Year 1</t>
        </is>
      </c>
      <c r="B14" s="21" t="n">
        <v>0.15</v>
      </c>
      <c r="C14" s="21" t="n">
        <v>0.16</v>
      </c>
    </row>
    <row r="15">
      <c r="A15" s="19" t="inlineStr">
        <is>
          <t>Year 2</t>
        </is>
      </c>
      <c r="B15" s="21" t="n">
        <v>0.13</v>
      </c>
      <c r="C15" s="21" t="n">
        <v>0.17</v>
      </c>
    </row>
    <row r="16">
      <c r="A16" s="19" t="inlineStr">
        <is>
          <t>Year 3</t>
        </is>
      </c>
      <c r="B16" s="21" t="n">
        <v>0.11</v>
      </c>
      <c r="C16" s="21" t="n">
        <v>0.18</v>
      </c>
    </row>
    <row r="17">
      <c r="A17" s="19" t="inlineStr">
        <is>
          <t>Year 4</t>
        </is>
      </c>
      <c r="B17" s="21" t="n">
        <v>0.09</v>
      </c>
      <c r="C17" s="21" t="n">
        <v>0.18</v>
      </c>
    </row>
    <row r="18">
      <c r="A18" s="19" t="inlineStr">
        <is>
          <t>Year 5</t>
        </is>
      </c>
      <c r="B18" s="21" t="n">
        <v>0.07000000000000001</v>
      </c>
      <c r="C18" s="21" t="n">
        <v>0.19</v>
      </c>
    </row>
    <row r="20" ht="28" customHeight="1">
      <c r="A20" s="26" t="inlineStr">
        <is>
          <t xml:space="preserve">  COMPARABLE COMPANIES (optional overrides)</t>
        </is>
      </c>
      <c r="B20" s="27" t="n"/>
      <c r="C20" s="27" t="n"/>
      <c r="D20" s="27" t="n"/>
    </row>
    <row r="21" ht="28" customHeight="1">
      <c r="A21" s="25" t="inlineStr">
        <is>
          <t>Company</t>
        </is>
      </c>
      <c r="B21" s="25" t="inlineStr">
        <is>
          <t>Revenue Multiple</t>
        </is>
      </c>
      <c r="C21" s="25" t="inlineStr">
        <is>
          <t>EBITDA Multiple</t>
        </is>
      </c>
    </row>
    <row r="22">
      <c r="A22" s="28" t="inlineStr">
        <is>
          <t>Comp A</t>
        </is>
      </c>
      <c r="B22" s="29" t="n">
        <v>2</v>
      </c>
      <c r="C22" s="29" t="n">
        <v>7</v>
      </c>
    </row>
    <row r="23">
      <c r="A23" s="28" t="inlineStr">
        <is>
          <t>Comp B</t>
        </is>
      </c>
      <c r="B23" s="29" t="n">
        <v>2.8</v>
      </c>
      <c r="C23" s="29" t="n">
        <v>8.5</v>
      </c>
    </row>
    <row r="24">
      <c r="A24" s="28" t="inlineStr">
        <is>
          <t>Comp C</t>
        </is>
      </c>
      <c r="B24" s="29" t="n">
        <v>3.2</v>
      </c>
      <c r="C24" s="29" t="n">
        <v>9</v>
      </c>
    </row>
    <row r="25">
      <c r="A25" s="28" t="inlineStr">
        <is>
          <t>Comp D</t>
        </is>
      </c>
      <c r="B25" s="29" t="n">
        <v>2.1</v>
      </c>
      <c r="C25" s="29" t="n">
        <v>6.5</v>
      </c>
    </row>
    <row r="26">
      <c r="A26" s="28" t="inlineStr">
        <is>
          <t>Comp E</t>
        </is>
      </c>
      <c r="B26" s="29" t="n">
        <v>3.5</v>
      </c>
      <c r="C26" s="29" t="n">
        <v>10</v>
      </c>
    </row>
  </sheetData>
  <mergeCells count="3">
    <mergeCell ref="A1:D1"/>
    <mergeCell ref="A12:D12"/>
    <mergeCell ref="A20:D2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F53"/>
  <sheetViews>
    <sheetView showGridLines="0" zoomScale="110"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14" t="inlineStr">
        <is>
          <t xml:space="preserve">  METHOD 1: REVENUE MULTIPLE VALUATION</t>
        </is>
      </c>
      <c r="B1" s="15" t="n"/>
      <c r="C1" s="15" t="n"/>
      <c r="D1" s="15" t="n"/>
      <c r="E1" s="15" t="n"/>
      <c r="F1" s="15" t="n"/>
    </row>
    <row r="3" ht="28" customHeight="1">
      <c r="A3" s="30" t="inlineStr">
        <is>
          <t>Revenue (TTM)</t>
        </is>
      </c>
      <c r="B3" s="31">
        <f>INPUT!B3</f>
        <v/>
      </c>
    </row>
    <row r="4" ht="28" customHeight="1">
      <c r="A4" s="30" t="inlineStr">
        <is>
          <t>Avg Comp Revenue Multiple</t>
        </is>
      </c>
      <c r="B4" s="32">
        <f>AVERAGE(INPUT!B22:B26)</f>
        <v/>
      </c>
    </row>
    <row r="5" ht="28" customHeight="1">
      <c r="A5" s="30" t="inlineStr">
        <is>
          <t>Comp-Based Valuation</t>
        </is>
      </c>
      <c r="B5" s="31">
        <f>B3*B4</f>
        <v/>
      </c>
    </row>
    <row r="6" ht="28" customHeight="1">
      <c r="A6" s="30" t="inlineStr">
        <is>
          <t>Low Valuation (Config)</t>
        </is>
      </c>
      <c r="B6" s="31">
        <f>INPUT!B3*CONFIG!B12</f>
        <v/>
      </c>
    </row>
    <row r="7" ht="28" customHeight="1">
      <c r="A7" s="30" t="inlineStr">
        <is>
          <t>Mid Valuation (Config)</t>
        </is>
      </c>
      <c r="B7" s="31">
        <f>INPUT!B3*CONFIG!B13</f>
        <v/>
      </c>
    </row>
    <row r="8" ht="28" customHeight="1">
      <c r="A8" s="30" t="inlineStr">
        <is>
          <t>High Valuation (Config)</t>
        </is>
      </c>
      <c r="B8" s="31">
        <f>INPUT!B3*CONFIG!B14</f>
        <v/>
      </c>
    </row>
    <row r="9" ht="28" customHeight="1">
      <c r="A9" s="30" t="inlineStr">
        <is>
          <t>Revenue Method Final</t>
        </is>
      </c>
      <c r="B9" s="31">
        <f>AVERAGE(B5,B7)</f>
        <v/>
      </c>
    </row>
    <row r="11" ht="28" customHeight="1">
      <c r="A11" s="26" t="inlineStr">
        <is>
          <t xml:space="preserve">  METHOD 2: EBITDA MULTIPLE VALUATION</t>
        </is>
      </c>
      <c r="B11" s="27" t="n"/>
      <c r="C11" s="27" t="n"/>
      <c r="D11" s="27" t="n"/>
      <c r="E11" s="27" t="n"/>
      <c r="F11" s="27" t="n"/>
    </row>
    <row r="13" ht="28" customHeight="1">
      <c r="A13" s="30" t="inlineStr">
        <is>
          <t>EBITDA</t>
        </is>
      </c>
      <c r="B13" s="31">
        <f>INPUT!B4</f>
        <v/>
      </c>
    </row>
    <row r="14" ht="28" customHeight="1">
      <c r="A14" s="30" t="inlineStr">
        <is>
          <t>Avg Comp EBITDA Multiple</t>
        </is>
      </c>
      <c r="B14" s="32">
        <f>AVERAGE(INPUT!C22:C26)</f>
        <v/>
      </c>
    </row>
    <row r="15" ht="28" customHeight="1">
      <c r="A15" s="30" t="inlineStr">
        <is>
          <t>Comp-Based EV</t>
        </is>
      </c>
      <c r="B15" s="31">
        <f>B13*B14</f>
        <v/>
      </c>
    </row>
    <row r="16" ht="28" customHeight="1">
      <c r="A16" s="30" t="inlineStr">
        <is>
          <t>Low EV (Config)</t>
        </is>
      </c>
      <c r="B16" s="31">
        <f>INPUT!B4*CONFIG!B15</f>
        <v/>
      </c>
    </row>
    <row r="17" ht="28" customHeight="1">
      <c r="A17" s="30" t="inlineStr">
        <is>
          <t>Mid EV (Config)</t>
        </is>
      </c>
      <c r="B17" s="31">
        <f>INPUT!B4*CONFIG!B16</f>
        <v/>
      </c>
    </row>
    <row r="18" ht="28" customHeight="1">
      <c r="A18" s="30" t="inlineStr">
        <is>
          <t>High EV (Config)</t>
        </is>
      </c>
      <c r="B18" s="31">
        <f>INPUT!B4*CONFIG!B17</f>
        <v/>
      </c>
    </row>
    <row r="19" ht="28" customHeight="1">
      <c r="A19" s="30" t="inlineStr">
        <is>
          <t>Enterprise Value (avg)</t>
        </is>
      </c>
      <c r="B19" s="31">
        <f>AVERAGE(B15,B17)</f>
        <v/>
      </c>
    </row>
    <row r="20" ht="28" customHeight="1">
      <c r="A20" s="30" t="inlineStr">
        <is>
          <t>Net Debt</t>
        </is>
      </c>
      <c r="B20" s="31">
        <f>INPUT!B8-INPUT!B9</f>
        <v/>
      </c>
    </row>
    <row r="21" ht="28" customHeight="1">
      <c r="A21" s="30" t="inlineStr">
        <is>
          <t>Equity Value (EBITDA Method)</t>
        </is>
      </c>
      <c r="B21" s="31">
        <f>B19-B20</f>
        <v/>
      </c>
    </row>
    <row r="23" ht="28" customHeight="1">
      <c r="A23" s="17" t="inlineStr">
        <is>
          <t xml:space="preserve">  METHOD 3: DISCOUNTED CASH FLOW (DCF)</t>
        </is>
      </c>
      <c r="B23" s="18" t="n"/>
      <c r="C23" s="18" t="n"/>
      <c r="D23" s="18" t="n"/>
      <c r="E23" s="18" t="n"/>
      <c r="F23" s="18" t="n"/>
    </row>
    <row r="24" ht="28" customHeight="1">
      <c r="A24" s="25" t="inlineStr">
        <is>
          <t>Year</t>
        </is>
      </c>
      <c r="B24" s="25" t="inlineStr">
        <is>
          <t>Projected Revenue</t>
        </is>
      </c>
      <c r="C24" s="25" t="inlineStr">
        <is>
          <t>Projected EBITDA</t>
        </is>
      </c>
      <c r="D24" s="25" t="inlineStr">
        <is>
          <t>Free Cash Flow</t>
        </is>
      </c>
      <c r="E24" s="25" t="inlineStr">
        <is>
          <t>Discount Factor</t>
        </is>
      </c>
      <c r="F24" s="25" t="inlineStr">
        <is>
          <t>Present Value</t>
        </is>
      </c>
    </row>
    <row r="25">
      <c r="A25" s="30" t="inlineStr">
        <is>
          <t>Base (Year 0)</t>
        </is>
      </c>
      <c r="B25" s="33">
        <f>INPUT!B3</f>
        <v/>
      </c>
      <c r="C25" s="33">
        <f>INPUT!B4</f>
        <v/>
      </c>
      <c r="D25" s="33">
        <f>INPUT!B5</f>
        <v/>
      </c>
      <c r="E25" s="34" t="n">
        <v>1</v>
      </c>
      <c r="F25" s="33">
        <f>D25</f>
        <v/>
      </c>
    </row>
    <row r="26">
      <c r="A26" s="30" t="inlineStr">
        <is>
          <t>Year 1</t>
        </is>
      </c>
      <c r="B26" s="33">
        <f>B25*(1+INPUT!B14)</f>
        <v/>
      </c>
      <c r="C26" s="33">
        <f>B26*INPUT!C14</f>
        <v/>
      </c>
      <c r="D26" s="33">
        <f>C26*(INPUT!B5/INPUT!B4)</f>
        <v/>
      </c>
      <c r="E26" s="35">
        <f>1/(1+CONFIG!B3)^1</f>
        <v/>
      </c>
      <c r="F26" s="33">
        <f>D26*E26</f>
        <v/>
      </c>
    </row>
    <row r="27">
      <c r="A27" s="30" t="inlineStr">
        <is>
          <t>Year 2</t>
        </is>
      </c>
      <c r="B27" s="33">
        <f>B26*(1+INPUT!B15)</f>
        <v/>
      </c>
      <c r="C27" s="33">
        <f>B27*INPUT!C15</f>
        <v/>
      </c>
      <c r="D27" s="33">
        <f>C27*(INPUT!B5/INPUT!B4)</f>
        <v/>
      </c>
      <c r="E27" s="35">
        <f>1/(1+CONFIG!B3)^2</f>
        <v/>
      </c>
      <c r="F27" s="33">
        <f>D27*E27</f>
        <v/>
      </c>
    </row>
    <row r="28">
      <c r="A28" s="30" t="inlineStr">
        <is>
          <t>Year 3</t>
        </is>
      </c>
      <c r="B28" s="33">
        <f>B27*(1+INPUT!B16)</f>
        <v/>
      </c>
      <c r="C28" s="33">
        <f>B28*INPUT!C16</f>
        <v/>
      </c>
      <c r="D28" s="33">
        <f>C28*(INPUT!B5/INPUT!B4)</f>
        <v/>
      </c>
      <c r="E28" s="35">
        <f>1/(1+CONFIG!B3)^3</f>
        <v/>
      </c>
      <c r="F28" s="33">
        <f>D28*E28</f>
        <v/>
      </c>
    </row>
    <row r="29">
      <c r="A29" s="30" t="inlineStr">
        <is>
          <t>Year 4</t>
        </is>
      </c>
      <c r="B29" s="33">
        <f>B28*(1+INPUT!B17)</f>
        <v/>
      </c>
      <c r="C29" s="33">
        <f>B29*INPUT!C17</f>
        <v/>
      </c>
      <c r="D29" s="33">
        <f>C29*(INPUT!B5/INPUT!B4)</f>
        <v/>
      </c>
      <c r="E29" s="35">
        <f>1/(1+CONFIG!B3)^4</f>
        <v/>
      </c>
      <c r="F29" s="33">
        <f>D29*E29</f>
        <v/>
      </c>
    </row>
    <row r="30">
      <c r="A30" s="30" t="inlineStr">
        <is>
          <t>Year 5</t>
        </is>
      </c>
      <c r="B30" s="33">
        <f>B29*(1+INPUT!B18)</f>
        <v/>
      </c>
      <c r="C30" s="33">
        <f>B30*INPUT!C18</f>
        <v/>
      </c>
      <c r="D30" s="33">
        <f>C30*(INPUT!B5/INPUT!B4)</f>
        <v/>
      </c>
      <c r="E30" s="35">
        <f>1/(1+CONFIG!B3)^5</f>
        <v/>
      </c>
      <c r="F30" s="33">
        <f>D30*E30</f>
        <v/>
      </c>
    </row>
    <row r="32" ht="28" customHeight="1">
      <c r="A32" s="30" t="inlineStr">
        <is>
          <t>Terminal FCF (Year 5 grown)</t>
        </is>
      </c>
      <c r="B32" s="31">
        <f>D30*(1+CONFIG!B4)</f>
        <v/>
      </c>
    </row>
    <row r="33" ht="28" customHeight="1">
      <c r="A33" s="30" t="inlineStr">
        <is>
          <t>Terminal Value</t>
        </is>
      </c>
      <c r="B33" s="31">
        <f>B32/(CONFIG!B3-CONFIG!B4)</f>
        <v/>
      </c>
    </row>
    <row r="34" ht="28" customHeight="1">
      <c r="A34" s="30" t="inlineStr">
        <is>
          <t>PV of Terminal Value</t>
        </is>
      </c>
      <c r="B34" s="31">
        <f>B33*E30</f>
        <v/>
      </c>
    </row>
    <row r="35" ht="28" customHeight="1">
      <c r="A35" s="30" t="inlineStr">
        <is>
          <t>Sum of PV of FCFs</t>
        </is>
      </c>
      <c r="B35" s="31">
        <f>SUM(F26:F30)</f>
        <v/>
      </c>
    </row>
    <row r="36" ht="28" customHeight="1">
      <c r="A36" s="30" t="inlineStr">
        <is>
          <t>Enterprise Value (DCF)</t>
        </is>
      </c>
      <c r="B36" s="31">
        <f>B35+B34</f>
        <v/>
      </c>
    </row>
    <row r="37" ht="28" customHeight="1">
      <c r="A37" s="30" t="inlineStr">
        <is>
          <t>Equity Value (DCF)</t>
        </is>
      </c>
      <c r="B37" s="31">
        <f>B36-B20</f>
        <v/>
      </c>
    </row>
    <row r="39" ht="28" customHeight="1">
      <c r="A39" s="36" t="inlineStr">
        <is>
          <t xml:space="preserve">  WEIGHTED AVERAGE VALUATION</t>
        </is>
      </c>
      <c r="B39" s="37" t="n"/>
      <c r="C39" s="37" t="n"/>
      <c r="D39" s="37" t="n"/>
      <c r="E39" s="37" t="n"/>
      <c r="F39" s="37" t="n"/>
    </row>
    <row r="41" ht="28" customHeight="1">
      <c r="A41" s="30" t="inlineStr">
        <is>
          <t>Revenue Method Value</t>
        </is>
      </c>
      <c r="B41" s="31">
        <f>B9</f>
        <v/>
      </c>
    </row>
    <row r="42" ht="28" customHeight="1">
      <c r="A42" s="30" t="inlineStr">
        <is>
          <t>Revenue Method Weight</t>
        </is>
      </c>
      <c r="B42" s="38">
        <f>CONFIG!B6</f>
        <v/>
      </c>
    </row>
    <row r="43" ht="28" customHeight="1">
      <c r="A43" s="30" t="inlineStr">
        <is>
          <t>EBITDA Method Value</t>
        </is>
      </c>
      <c r="B43" s="31">
        <f>B21</f>
        <v/>
      </c>
    </row>
    <row r="44" ht="28" customHeight="1">
      <c r="A44" s="30" t="inlineStr">
        <is>
          <t>EBITDA Method Weight</t>
        </is>
      </c>
      <c r="B44" s="38">
        <f>CONFIG!B7</f>
        <v/>
      </c>
    </row>
    <row r="45" ht="28" customHeight="1">
      <c r="A45" s="30" t="inlineStr">
        <is>
          <t>DCF Method Value</t>
        </is>
      </c>
      <c r="B45" s="31">
        <f>B37</f>
        <v/>
      </c>
    </row>
    <row r="46" ht="28" customHeight="1">
      <c r="A46" s="30" t="inlineStr">
        <is>
          <t>DCF Method Weight</t>
        </is>
      </c>
      <c r="B46" s="38">
        <f>CONFIG!B8</f>
        <v/>
      </c>
    </row>
    <row r="47" ht="28" customHeight="1">
      <c r="A47" s="30" t="inlineStr">
        <is>
          <t>Weighted Avg Valuation</t>
        </is>
      </c>
      <c r="B47" s="31">
        <f>B41*B42+B43*B44+B45*B46</f>
        <v/>
      </c>
    </row>
    <row r="48" ht="28" customHeight="1">
      <c r="A48" s="30" t="inlineStr">
        <is>
          <t>Valuation Low</t>
        </is>
      </c>
      <c r="B48" s="31">
        <f>MIN(B6,B16,B37)</f>
        <v/>
      </c>
    </row>
    <row r="49" ht="28" customHeight="1">
      <c r="A49" s="30" t="inlineStr">
        <is>
          <t>Valuation High</t>
        </is>
      </c>
      <c r="B49" s="31">
        <f>MAX(B8,B18,B37)</f>
        <v/>
      </c>
    </row>
    <row r="50" ht="28" customHeight="1">
      <c r="A50" s="30" t="inlineStr">
        <is>
          <t>Valuation Range Spread</t>
        </is>
      </c>
      <c r="B50" s="39">
        <f>(B49-B48)/B47</f>
        <v/>
      </c>
    </row>
    <row r="51" ht="28" customHeight="1">
      <c r="A51" s="30" t="inlineStr">
        <is>
          <t>Per Share Value</t>
        </is>
      </c>
      <c r="B51" s="40">
        <f>B47/INPUT!B10</f>
        <v/>
      </c>
    </row>
    <row r="52" ht="28" customHeight="1">
      <c r="A52" s="30" t="inlineStr">
        <is>
          <t>EV/Revenue</t>
        </is>
      </c>
      <c r="B52" s="41">
        <f>B47/INPUT!B3</f>
        <v/>
      </c>
    </row>
    <row r="53" ht="28" customHeight="1">
      <c r="A53" s="30" t="inlineStr">
        <is>
          <t>EV/EBITDA</t>
        </is>
      </c>
      <c r="B53" s="41">
        <f>B47/INPUT!B4</f>
        <v/>
      </c>
    </row>
  </sheetData>
  <mergeCells count="4">
    <mergeCell ref="A11:F11"/>
    <mergeCell ref="A1:F1"/>
    <mergeCell ref="A23:F23"/>
    <mergeCell ref="A39:F39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26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2" customWidth="1" min="2" max="2"/>
    <col width="4" customWidth="1" min="3" max="3"/>
    <col width="30" customWidth="1" min="4" max="4"/>
    <col width="22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2" t="inlineStr">
        <is>
          <t>BUSINESS VALUATION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4" t="inlineStr">
        <is>
          <t xml:space="preserve">  VALUATION BY METHOD</t>
        </is>
      </c>
      <c r="B4" s="15" t="n"/>
      <c r="C4" s="15" t="n"/>
      <c r="D4" s="15" t="n"/>
      <c r="E4" s="15" t="n"/>
    </row>
    <row r="5" ht="32" customHeight="1">
      <c r="A5" s="19" t="inlineStr">
        <is>
          <t>Revenue Multiple Method</t>
        </is>
      </c>
      <c r="B5" s="43">
        <f>LOGIC!B9</f>
        <v/>
      </c>
    </row>
    <row r="6" ht="32" customHeight="1">
      <c r="A6" s="19" t="inlineStr">
        <is>
          <t>EBITDA Multiple Method</t>
        </is>
      </c>
      <c r="B6" s="43">
        <f>LOGIC!B21</f>
        <v/>
      </c>
    </row>
    <row r="7" ht="32" customHeight="1">
      <c r="A7" s="19" t="inlineStr">
        <is>
          <t>DCF Method</t>
        </is>
      </c>
      <c r="B7" s="43">
        <f>LOGIC!B37</f>
        <v/>
      </c>
    </row>
    <row r="9" ht="28" customHeight="1">
      <c r="A9" s="36" t="inlineStr">
        <is>
          <t xml:space="preserve">  WEIGHTED VALUATION</t>
        </is>
      </c>
      <c r="B9" s="37" t="n"/>
      <c r="C9" s="37" t="n"/>
      <c r="D9" s="37" t="n"/>
      <c r="E9" s="37" t="n"/>
    </row>
    <row r="10" ht="32" customHeight="1">
      <c r="A10" s="19" t="inlineStr">
        <is>
          <t>Weighted Average Valuation</t>
        </is>
      </c>
      <c r="B10" s="44">
        <f>LOGIC!B47</f>
        <v/>
      </c>
    </row>
    <row r="11" ht="32" customHeight="1">
      <c r="A11" s="19" t="inlineStr">
        <is>
          <t>Valuation Low</t>
        </is>
      </c>
      <c r="B11" s="43">
        <f>LOGIC!B48</f>
        <v/>
      </c>
    </row>
    <row r="12" ht="32" customHeight="1">
      <c r="A12" s="19" t="inlineStr">
        <is>
          <t>Valuation High</t>
        </is>
      </c>
      <c r="B12" s="43">
        <f>LOGIC!B49</f>
        <v/>
      </c>
    </row>
    <row r="13" ht="32" customHeight="1">
      <c r="A13" s="19" t="inlineStr">
        <is>
          <t>Range Spread</t>
        </is>
      </c>
      <c r="B13" s="45">
        <f>LOGIC!B50</f>
        <v/>
      </c>
    </row>
    <row r="15" ht="28" customHeight="1">
      <c r="A15" s="26" t="inlineStr">
        <is>
          <t xml:space="preserve">  PER-SHARE &amp; MULTIPLES</t>
        </is>
      </c>
      <c r="B15" s="27" t="n"/>
      <c r="C15" s="27" t="n"/>
      <c r="D15" s="27" t="n"/>
      <c r="E15" s="27" t="n"/>
    </row>
    <row r="16" ht="32" customHeight="1">
      <c r="A16" s="19" t="inlineStr">
        <is>
          <t>Value Per Share</t>
        </is>
      </c>
      <c r="B16" s="46">
        <f>LOGIC!B51</f>
        <v/>
      </c>
    </row>
    <row r="17" ht="32" customHeight="1">
      <c r="A17" s="19" t="inlineStr">
        <is>
          <t>Implied EV/Revenue</t>
        </is>
      </c>
      <c r="B17" s="47">
        <f>LOGIC!B52</f>
        <v/>
      </c>
    </row>
    <row r="18" ht="32" customHeight="1">
      <c r="A18" s="19" t="inlineStr">
        <is>
          <t>Implied EV/EBITDA</t>
        </is>
      </c>
      <c r="B18" s="47">
        <f>LOGIC!B53</f>
        <v/>
      </c>
    </row>
    <row r="20" ht="28" customHeight="1">
      <c r="A20" s="17" t="inlineStr">
        <is>
          <t xml:space="preserve">  METHOD COMPARISON</t>
        </is>
      </c>
      <c r="B20" s="18" t="n"/>
      <c r="C20" s="18" t="n"/>
      <c r="D20" s="18" t="n"/>
      <c r="E20" s="18" t="n"/>
    </row>
    <row r="21" ht="32" customHeight="1">
      <c r="A21" s="48" t="inlineStr">
        <is>
          <t>Method</t>
        </is>
      </c>
      <c r="B21" s="48" t="inlineStr">
        <is>
          <t>Value</t>
        </is>
      </c>
      <c r="C21" s="48" t="inlineStr">
        <is>
          <t>Weight</t>
        </is>
      </c>
      <c r="D21" s="48" t="inlineStr">
        <is>
          <t>Weighted Value</t>
        </is>
      </c>
      <c r="E21" s="48" t="inlineStr">
        <is>
          <t>% of Total</t>
        </is>
      </c>
    </row>
    <row r="22">
      <c r="A22" s="19" t="inlineStr">
        <is>
          <t>Revenue Multiple</t>
        </is>
      </c>
      <c r="B22" s="49">
        <f>LOGIC!B41</f>
        <v/>
      </c>
      <c r="C22" s="50">
        <f>LOGIC!B42</f>
        <v/>
      </c>
      <c r="D22" s="51">
        <f>LOGIC!B41*LOGIC!B42</f>
        <v/>
      </c>
      <c r="E22" s="52">
        <f>D22/SUM(D22:D24)</f>
        <v/>
      </c>
    </row>
    <row r="23">
      <c r="A23" s="19" t="inlineStr">
        <is>
          <t>EBITDA Multiple</t>
        </is>
      </c>
      <c r="B23" s="49">
        <f>LOGIC!B43</f>
        <v/>
      </c>
      <c r="C23" s="50">
        <f>LOGIC!B44</f>
        <v/>
      </c>
      <c r="D23" s="51">
        <f>LOGIC!B43*LOGIC!B44</f>
        <v/>
      </c>
      <c r="E23" s="52">
        <f>D23/SUM(D22:D24)</f>
        <v/>
      </c>
    </row>
    <row r="24">
      <c r="A24" s="19" t="inlineStr">
        <is>
          <t>DCF</t>
        </is>
      </c>
      <c r="B24" s="49">
        <f>LOGIC!B45</f>
        <v/>
      </c>
      <c r="C24" s="50">
        <f>LOGIC!B46</f>
        <v/>
      </c>
      <c r="D24" s="51">
        <f>LOGIC!B45*LOGIC!B46</f>
        <v/>
      </c>
      <c r="E24" s="52">
        <f>D24/SUM(D22:D24)</f>
        <v/>
      </c>
    </row>
    <row r="26" ht="24" customHeight="1">
      <c r="A26" s="53" t="inlineStr">
        <is>
          <t>RangeLead.com  |  Premium B2B Lead Data  |  Free Download — rangelead.com/free-tools</t>
        </is>
      </c>
    </row>
  </sheetData>
  <mergeCells count="7">
    <mergeCell ref="A4:E4"/>
    <mergeCell ref="A20:E20"/>
    <mergeCell ref="A26:E26"/>
    <mergeCell ref="A2:E2"/>
    <mergeCell ref="A15:E15"/>
    <mergeCell ref="A1:E1"/>
    <mergeCell ref="A9:E9"/>
  </mergeCells>
  <conditionalFormatting sqref="B22:B24">
    <cfRule type="cellIs" priority="1" operator="greaterThanOrEqual" dxfId="0">
      <formula>5000000</formula>
    </cfRule>
    <cfRule type="cellIs" priority="2" operator="between" dxfId="1">
      <formula>1000000</formula>
      <formula>4999999.999</formula>
    </cfRule>
    <cfRule type="cellIs" priority="3" operator="lessThan" dxfId="2">
      <formula>1000000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2026-02-10T15:45:39Z</dcterms:created>
  <dcterms:modified xmlns:dcterms="http://purl.org/dc/terms/" xmlns:xsi="http://www.w3.org/2001/XMLSchema-instance" xsi:type="dcterms:W3CDTF">2026-02-10T15:45:39Z</dcterms:modified>
</cp:coreProperties>
</file>