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0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 wrapText="1"/>
    </xf>
    <xf numFmtId="3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0" fontId="12" fillId="11" borderId="1" applyAlignment="1" pivotButton="0" quotePrefix="0" xfId="0">
      <alignment horizontal="center" vertical="center"/>
    </xf>
    <xf numFmtId="165" fontId="13" fillId="11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BREAK-EVEN TIMELINE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Simulate your path to break-even by modeling initial investment, monthly revenue ramp-up, and operating costs over 24 months. Identify the exact month you break even and track cumulative ROI.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Initial Investment amount</t>
        </is>
      </c>
    </row>
    <row r="9" ht="22" customHeight="1">
      <c r="A9" s="6" t="inlineStr">
        <is>
          <t xml:space="preserve">  • Month 1 Revenue Estimate</t>
        </is>
      </c>
    </row>
    <row r="10" ht="22" customHeight="1">
      <c r="A10" s="6" t="inlineStr">
        <is>
          <t xml:space="preserve">  • Monthly Revenue Growth Rate</t>
        </is>
      </c>
    </row>
    <row r="11" ht="22" customHeight="1">
      <c r="A11" s="6" t="inlineStr">
        <is>
          <t xml:space="preserve">  • Fixed Monthly Costs</t>
        </is>
      </c>
    </row>
    <row r="12" ht="22" customHeight="1">
      <c r="A12" s="6" t="inlineStr">
        <is>
          <t xml:space="preserve">  • Variable Cost as % of Revenue</t>
        </is>
      </c>
    </row>
    <row r="13" ht="22" customHeight="1">
      <c r="A13" s="6" t="inlineStr">
        <is>
          <t xml:space="preserve">  • One-time costs by month (optional)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Month-by-month P&amp;L</t>
        </is>
      </c>
    </row>
    <row r="17" ht="22" customHeight="1">
      <c r="A17" s="6" t="inlineStr">
        <is>
          <t xml:space="preserve">  • Cumulative P&amp;L (loss trajectory)</t>
        </is>
      </c>
    </row>
    <row r="18" ht="22" customHeight="1">
      <c r="A18" s="6" t="inlineStr">
        <is>
          <t xml:space="preserve">  • Break-Even Month</t>
        </is>
      </c>
    </row>
    <row r="19" ht="22" customHeight="1">
      <c r="A19" s="6" t="inlineStr">
        <is>
          <t xml:space="preserve">  • ROI at 12 and 24 months</t>
        </is>
      </c>
    </row>
    <row r="20" ht="22" customHeight="1">
      <c r="A20" s="6" t="inlineStr">
        <is>
          <t xml:space="preserve">  • Peak cash deficit</t>
        </is>
      </c>
    </row>
    <row r="21" ht="22" customHeight="1">
      <c r="A21" s="6" t="inlineStr">
        <is>
          <t xml:space="preserve">  • Monthly and cumulative charts data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Cost Growth Rate (monthly)</t>
        </is>
      </c>
      <c r="B3" s="10" t="n">
        <v>0.005</v>
      </c>
      <c r="C3" s="11" t="inlineStr">
        <is>
          <t>Monthly inflation on fixed costs</t>
        </is>
      </c>
    </row>
    <row r="4" ht="26" customHeight="1">
      <c r="A4" s="9" t="inlineStr">
        <is>
          <t>Revenue Seasonality Factor</t>
        </is>
      </c>
      <c r="B4" s="12" t="n">
        <v>1</v>
      </c>
      <c r="C4" s="11" t="inlineStr">
        <is>
          <t>1.0 = no seasonality, adjust per month</t>
        </is>
      </c>
    </row>
    <row r="5" ht="26" customHeight="1">
      <c r="A5" s="9" t="inlineStr">
        <is>
          <t>Tax Rate on Profit</t>
        </is>
      </c>
      <c r="B5" s="13" t="n">
        <v>0.25</v>
      </c>
      <c r="C5" s="11" t="inlineStr">
        <is>
          <t>Applied when cumulative becomes positive</t>
        </is>
      </c>
    </row>
    <row r="6" ht="26" customHeight="1">
      <c r="A6" s="9" t="inlineStr">
        <is>
          <t>Opportunity Cost Rate (annual)</t>
        </is>
      </c>
      <c r="B6" s="13" t="n">
        <v>0.08</v>
      </c>
      <c r="C6" s="11" t="inlineStr">
        <is>
          <t>Alternative investment return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1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BREAK-EVEN INPUTS — Enter your data in yellow cells</t>
        </is>
      </c>
      <c r="B1" s="15" t="n"/>
      <c r="C1" s="15" t="n"/>
    </row>
    <row r="3" ht="28" customHeight="1">
      <c r="A3" s="16" t="inlineStr">
        <is>
          <t xml:space="preserve">  INVESTMENT</t>
        </is>
      </c>
      <c r="B3" s="17" t="n"/>
      <c r="C3" s="17" t="n"/>
    </row>
    <row r="4" ht="28" customHeight="1">
      <c r="A4" s="18" t="inlineStr">
        <is>
          <t>Initial Investment</t>
        </is>
      </c>
      <c r="B4" s="19" t="n">
        <v>150000</v>
      </c>
      <c r="C4" s="11" t="inlineStr">
        <is>
          <t>Total upfront capital deployed</t>
        </is>
      </c>
    </row>
    <row r="5" ht="28" customHeight="1">
      <c r="A5" s="18" t="inlineStr">
        <is>
          <t>Additional Investment (Month 6)</t>
        </is>
      </c>
      <c r="B5" s="19" t="n">
        <v>25000</v>
      </c>
      <c r="C5" s="11" t="inlineStr">
        <is>
          <t>Planned additional funding</t>
        </is>
      </c>
    </row>
    <row r="6" ht="28" customHeight="1">
      <c r="A6" s="18" t="inlineStr">
        <is>
          <t>Additional Investment (Month 12)</t>
        </is>
      </c>
      <c r="B6" s="19" t="n">
        <v>0</v>
      </c>
      <c r="C6" s="11" t="inlineStr">
        <is>
          <t>Planned additional funding</t>
        </is>
      </c>
    </row>
    <row r="8" ht="28" customHeight="1">
      <c r="A8" s="16" t="inlineStr">
        <is>
          <t xml:space="preserve">  REVENUE</t>
        </is>
      </c>
      <c r="B8" s="17" t="n"/>
      <c r="C8" s="17" t="n"/>
    </row>
    <row r="9" ht="28" customHeight="1">
      <c r="A9" s="18" t="inlineStr">
        <is>
          <t>Month 1 Revenue</t>
        </is>
      </c>
      <c r="B9" s="19" t="n">
        <v>8000</v>
      </c>
      <c r="C9" s="11" t="inlineStr">
        <is>
          <t>Starting monthly revenue</t>
        </is>
      </c>
    </row>
    <row r="10" ht="28" customHeight="1">
      <c r="A10" s="18" t="inlineStr">
        <is>
          <t>Monthly Revenue Growth Rate</t>
        </is>
      </c>
      <c r="B10" s="20" t="n">
        <v>0.08</v>
      </c>
      <c r="C10" s="11" t="inlineStr">
        <is>
          <t>Month-over-month growth</t>
        </is>
      </c>
    </row>
    <row r="11" ht="28" customHeight="1">
      <c r="A11" s="18" t="inlineStr">
        <is>
          <t>Revenue Plateau (max monthly)</t>
        </is>
      </c>
      <c r="B11" s="19" t="n">
        <v>80000</v>
      </c>
      <c r="C11" s="11" t="inlineStr">
        <is>
          <t>Revenue ceiling / capacity limit</t>
        </is>
      </c>
    </row>
    <row r="13" ht="28" customHeight="1">
      <c r="A13" s="16" t="inlineStr">
        <is>
          <t xml:space="preserve">  COSTS</t>
        </is>
      </c>
      <c r="B13" s="17" t="n"/>
      <c r="C13" s="17" t="n"/>
    </row>
    <row r="14" ht="28" customHeight="1">
      <c r="A14" s="18" t="inlineStr">
        <is>
          <t>Fixed Monthly Costs</t>
        </is>
      </c>
      <c r="B14" s="19" t="n">
        <v>12000</v>
      </c>
      <c r="C14" s="11" t="inlineStr">
        <is>
          <t>Rent, salaries, insurance, etc.</t>
        </is>
      </c>
    </row>
    <row r="15" ht="28" customHeight="1">
      <c r="A15" s="18" t="inlineStr">
        <is>
          <t>Variable Cost (% of Revenue)</t>
        </is>
      </c>
      <c r="B15" s="20" t="n">
        <v>0.35</v>
      </c>
      <c r="C15" s="11" t="inlineStr">
        <is>
          <t>COGS, commissions, processing</t>
        </is>
      </c>
    </row>
    <row r="16" ht="28" customHeight="1">
      <c r="A16" s="18" t="inlineStr">
        <is>
          <t>One-Time Cost (Month 3)</t>
        </is>
      </c>
      <c r="B16" s="19" t="n">
        <v>5000</v>
      </c>
      <c r="C16" s="11" t="inlineStr">
        <is>
          <t>e.g. equipment purchase</t>
        </is>
      </c>
    </row>
    <row r="17" ht="28" customHeight="1">
      <c r="A17" s="18" t="inlineStr">
        <is>
          <t>One-Time Cost (Month 9)</t>
        </is>
      </c>
      <c r="B17" s="19" t="n">
        <v>3000</v>
      </c>
      <c r="C17" s="11" t="inlineStr">
        <is>
          <t>e.g. trade show</t>
        </is>
      </c>
    </row>
  </sheetData>
  <mergeCells count="4">
    <mergeCell ref="A1:C1"/>
    <mergeCell ref="A8:C8"/>
    <mergeCell ref="A13:C13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48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</row>
    <row r="3" ht="28" customHeight="1">
      <c r="A3" s="16" t="inlineStr">
        <is>
          <t xml:space="preserve">  MONTHLY P&amp;L PROJECTION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</row>
    <row r="4" ht="32" customHeight="1">
      <c r="A4" s="23" t="inlineStr">
        <is>
          <t>Month</t>
        </is>
      </c>
      <c r="B4" s="23" t="inlineStr">
        <is>
          <t>Revenue</t>
        </is>
      </c>
      <c r="C4" s="23" t="inlineStr">
        <is>
          <t>Fixed Costs</t>
        </is>
      </c>
      <c r="D4" s="23" t="inlineStr">
        <is>
          <t>Variable Costs</t>
        </is>
      </c>
      <c r="E4" s="23" t="inlineStr">
        <is>
          <t>One-Time</t>
        </is>
      </c>
      <c r="F4" s="23" t="inlineStr">
        <is>
          <t>Total Costs</t>
        </is>
      </c>
      <c r="G4" s="23" t="inlineStr">
        <is>
          <t>Net P&amp;L</t>
        </is>
      </c>
      <c r="H4" s="23" t="inlineStr">
        <is>
          <t>Cumulative P&amp;L</t>
        </is>
      </c>
      <c r="I4" s="23" t="inlineStr">
        <is>
          <t>Invested</t>
        </is>
      </c>
    </row>
    <row r="5">
      <c r="A5" s="24" t="n">
        <v>1</v>
      </c>
      <c r="B5" s="25">
        <f>INPUT!B9</f>
        <v/>
      </c>
      <c r="C5" s="25">
        <f>INPUT!B14</f>
        <v/>
      </c>
      <c r="D5" s="25">
        <f>B5*INPUT!B15</f>
        <v/>
      </c>
      <c r="E5" s="25">
        <f>0</f>
        <v/>
      </c>
      <c r="F5" s="25">
        <f>C5+D5+E5</f>
        <v/>
      </c>
      <c r="G5" s="26">
        <f>B5-F5</f>
        <v/>
      </c>
      <c r="H5" s="26">
        <f>-INPUT!B4+G5</f>
        <v/>
      </c>
      <c r="I5" s="25">
        <f>INPUT!B4</f>
        <v/>
      </c>
    </row>
    <row r="6">
      <c r="A6" s="24" t="n">
        <v>2</v>
      </c>
      <c r="B6" s="25">
        <f>MIN(INPUT!B11,B5*(1+INPUT!B10))</f>
        <v/>
      </c>
      <c r="C6" s="25">
        <f>C5*(1+CONFIG!B3)</f>
        <v/>
      </c>
      <c r="D6" s="25">
        <f>B6*INPUT!B15</f>
        <v/>
      </c>
      <c r="E6" s="25">
        <f>0</f>
        <v/>
      </c>
      <c r="F6" s="25">
        <f>C6+D6+E6</f>
        <v/>
      </c>
      <c r="G6" s="26">
        <f>B6-F6</f>
        <v/>
      </c>
      <c r="H6" s="26">
        <f>H5+G6</f>
        <v/>
      </c>
      <c r="I6" s="25">
        <f>INPUT!B4</f>
        <v/>
      </c>
    </row>
    <row r="7">
      <c r="A7" s="24" t="n">
        <v>3</v>
      </c>
      <c r="B7" s="25">
        <f>MIN(INPUT!B11,B6*(1+INPUT!B10))</f>
        <v/>
      </c>
      <c r="C7" s="25">
        <f>C6*(1+CONFIG!B3)</f>
        <v/>
      </c>
      <c r="D7" s="25">
        <f>B7*INPUT!B15</f>
        <v/>
      </c>
      <c r="E7" s="25">
        <f>INPUT!B16</f>
        <v/>
      </c>
      <c r="F7" s="25">
        <f>C7+D7+E7</f>
        <v/>
      </c>
      <c r="G7" s="26">
        <f>B7-F7</f>
        <v/>
      </c>
      <c r="H7" s="26">
        <f>H6+G7</f>
        <v/>
      </c>
      <c r="I7" s="25">
        <f>INPUT!B4</f>
        <v/>
      </c>
    </row>
    <row r="8">
      <c r="A8" s="24" t="n">
        <v>4</v>
      </c>
      <c r="B8" s="25">
        <f>MIN(INPUT!B11,B7*(1+INPUT!B10))</f>
        <v/>
      </c>
      <c r="C8" s="25">
        <f>C7*(1+CONFIG!B3)</f>
        <v/>
      </c>
      <c r="D8" s="25">
        <f>B8*INPUT!B15</f>
        <v/>
      </c>
      <c r="E8" s="25">
        <f>0</f>
        <v/>
      </c>
      <c r="F8" s="25">
        <f>C8+D8+E8</f>
        <v/>
      </c>
      <c r="G8" s="26">
        <f>B8-F8</f>
        <v/>
      </c>
      <c r="H8" s="26">
        <f>H7+G8</f>
        <v/>
      </c>
      <c r="I8" s="25">
        <f>INPUT!B4</f>
        <v/>
      </c>
    </row>
    <row r="9">
      <c r="A9" s="24" t="n">
        <v>5</v>
      </c>
      <c r="B9" s="25">
        <f>MIN(INPUT!B11,B8*(1+INPUT!B10))</f>
        <v/>
      </c>
      <c r="C9" s="25">
        <f>C8*(1+CONFIG!B3)</f>
        <v/>
      </c>
      <c r="D9" s="25">
        <f>B9*INPUT!B15</f>
        <v/>
      </c>
      <c r="E9" s="25">
        <f>0</f>
        <v/>
      </c>
      <c r="F9" s="25">
        <f>C9+D9+E9</f>
        <v/>
      </c>
      <c r="G9" s="26">
        <f>B9-F9</f>
        <v/>
      </c>
      <c r="H9" s="26">
        <f>H8+G9</f>
        <v/>
      </c>
      <c r="I9" s="25">
        <f>INPUT!B4</f>
        <v/>
      </c>
    </row>
    <row r="10">
      <c r="A10" s="24" t="n">
        <v>6</v>
      </c>
      <c r="B10" s="25">
        <f>MIN(INPUT!B11,B9*(1+INPUT!B10))</f>
        <v/>
      </c>
      <c r="C10" s="25">
        <f>C9*(1+CONFIG!B3)</f>
        <v/>
      </c>
      <c r="D10" s="25">
        <f>B10*INPUT!B15</f>
        <v/>
      </c>
      <c r="E10" s="25">
        <f>0</f>
        <v/>
      </c>
      <c r="F10" s="25">
        <f>C10+D10+E10</f>
        <v/>
      </c>
      <c r="G10" s="26">
        <f>B10-F10</f>
        <v/>
      </c>
      <c r="H10" s="26">
        <f>H9+G10-INPUT!B5</f>
        <v/>
      </c>
      <c r="I10" s="25">
        <f>INPUT!B4+INPUT!B5</f>
        <v/>
      </c>
    </row>
    <row r="11">
      <c r="A11" s="24" t="n">
        <v>7</v>
      </c>
      <c r="B11" s="25">
        <f>MIN(INPUT!B11,B10*(1+INPUT!B10))</f>
        <v/>
      </c>
      <c r="C11" s="25">
        <f>C10*(1+CONFIG!B3)</f>
        <v/>
      </c>
      <c r="D11" s="25">
        <f>B11*INPUT!B15</f>
        <v/>
      </c>
      <c r="E11" s="25">
        <f>0</f>
        <v/>
      </c>
      <c r="F11" s="25">
        <f>C11+D11+E11</f>
        <v/>
      </c>
      <c r="G11" s="26">
        <f>B11-F11</f>
        <v/>
      </c>
      <c r="H11" s="26">
        <f>H10+G11</f>
        <v/>
      </c>
      <c r="I11" s="25">
        <f>INPUT!B4+INPUT!B5</f>
        <v/>
      </c>
    </row>
    <row r="12">
      <c r="A12" s="24" t="n">
        <v>8</v>
      </c>
      <c r="B12" s="25">
        <f>MIN(INPUT!B11,B11*(1+INPUT!B10))</f>
        <v/>
      </c>
      <c r="C12" s="25">
        <f>C11*(1+CONFIG!B3)</f>
        <v/>
      </c>
      <c r="D12" s="25">
        <f>B12*INPUT!B15</f>
        <v/>
      </c>
      <c r="E12" s="25">
        <f>0</f>
        <v/>
      </c>
      <c r="F12" s="25">
        <f>C12+D12+E12</f>
        <v/>
      </c>
      <c r="G12" s="26">
        <f>B12-F12</f>
        <v/>
      </c>
      <c r="H12" s="26">
        <f>H11+G12</f>
        <v/>
      </c>
      <c r="I12" s="25">
        <f>INPUT!B4+INPUT!B5</f>
        <v/>
      </c>
    </row>
    <row r="13">
      <c r="A13" s="24" t="n">
        <v>9</v>
      </c>
      <c r="B13" s="25">
        <f>MIN(INPUT!B11,B12*(1+INPUT!B10))</f>
        <v/>
      </c>
      <c r="C13" s="25">
        <f>C12*(1+CONFIG!B3)</f>
        <v/>
      </c>
      <c r="D13" s="25">
        <f>B13*INPUT!B15</f>
        <v/>
      </c>
      <c r="E13" s="25">
        <f>INPUT!B17</f>
        <v/>
      </c>
      <c r="F13" s="25">
        <f>C13+D13+E13</f>
        <v/>
      </c>
      <c r="G13" s="26">
        <f>B13-F13</f>
        <v/>
      </c>
      <c r="H13" s="26">
        <f>H12+G13</f>
        <v/>
      </c>
      <c r="I13" s="25">
        <f>INPUT!B4+INPUT!B5</f>
        <v/>
      </c>
    </row>
    <row r="14">
      <c r="A14" s="24" t="n">
        <v>10</v>
      </c>
      <c r="B14" s="25">
        <f>MIN(INPUT!B11,B13*(1+INPUT!B10))</f>
        <v/>
      </c>
      <c r="C14" s="25">
        <f>C13*(1+CONFIG!B3)</f>
        <v/>
      </c>
      <c r="D14" s="25">
        <f>B14*INPUT!B15</f>
        <v/>
      </c>
      <c r="E14" s="25">
        <f>0</f>
        <v/>
      </c>
      <c r="F14" s="25">
        <f>C14+D14+E14</f>
        <v/>
      </c>
      <c r="G14" s="26">
        <f>B14-F14</f>
        <v/>
      </c>
      <c r="H14" s="26">
        <f>H13+G14</f>
        <v/>
      </c>
      <c r="I14" s="25">
        <f>INPUT!B4+INPUT!B5</f>
        <v/>
      </c>
    </row>
    <row r="15">
      <c r="A15" s="24" t="n">
        <v>11</v>
      </c>
      <c r="B15" s="25">
        <f>MIN(INPUT!B11,B14*(1+INPUT!B10))</f>
        <v/>
      </c>
      <c r="C15" s="25">
        <f>C14*(1+CONFIG!B3)</f>
        <v/>
      </c>
      <c r="D15" s="25">
        <f>B15*INPUT!B15</f>
        <v/>
      </c>
      <c r="E15" s="25">
        <f>0</f>
        <v/>
      </c>
      <c r="F15" s="25">
        <f>C15+D15+E15</f>
        <v/>
      </c>
      <c r="G15" s="26">
        <f>B15-F15</f>
        <v/>
      </c>
      <c r="H15" s="26">
        <f>H14+G15</f>
        <v/>
      </c>
      <c r="I15" s="25">
        <f>INPUT!B4+INPUT!B5</f>
        <v/>
      </c>
    </row>
    <row r="16">
      <c r="A16" s="24" t="n">
        <v>12</v>
      </c>
      <c r="B16" s="25">
        <f>MIN(INPUT!B11,B15*(1+INPUT!B10))</f>
        <v/>
      </c>
      <c r="C16" s="25">
        <f>C15*(1+CONFIG!B3)</f>
        <v/>
      </c>
      <c r="D16" s="25">
        <f>B16*INPUT!B15</f>
        <v/>
      </c>
      <c r="E16" s="25">
        <f>0</f>
        <v/>
      </c>
      <c r="F16" s="25">
        <f>C16+D16+E16</f>
        <v/>
      </c>
      <c r="G16" s="26">
        <f>B16-F16</f>
        <v/>
      </c>
      <c r="H16" s="26">
        <f>H15+G16-INPUT!B6</f>
        <v/>
      </c>
      <c r="I16" s="25">
        <f>INPUT!B4+INPUT!B5+INPUT!B6</f>
        <v/>
      </c>
    </row>
    <row r="17">
      <c r="A17" s="24" t="n">
        <v>13</v>
      </c>
      <c r="B17" s="25">
        <f>MIN(INPUT!B11,B16*(1+INPUT!B10))</f>
        <v/>
      </c>
      <c r="C17" s="25">
        <f>C16*(1+CONFIG!B3)</f>
        <v/>
      </c>
      <c r="D17" s="25">
        <f>B17*INPUT!B15</f>
        <v/>
      </c>
      <c r="E17" s="25">
        <f>0</f>
        <v/>
      </c>
      <c r="F17" s="25">
        <f>C17+D17+E17</f>
        <v/>
      </c>
      <c r="G17" s="26">
        <f>B17-F17</f>
        <v/>
      </c>
      <c r="H17" s="26">
        <f>H16+G17</f>
        <v/>
      </c>
      <c r="I17" s="25">
        <f>INPUT!B4+INPUT!B5+INPUT!B6</f>
        <v/>
      </c>
    </row>
    <row r="18">
      <c r="A18" s="24" t="n">
        <v>14</v>
      </c>
      <c r="B18" s="25">
        <f>MIN(INPUT!B11,B17*(1+INPUT!B10))</f>
        <v/>
      </c>
      <c r="C18" s="25">
        <f>C17*(1+CONFIG!B3)</f>
        <v/>
      </c>
      <c r="D18" s="25">
        <f>B18*INPUT!B15</f>
        <v/>
      </c>
      <c r="E18" s="25">
        <f>0</f>
        <v/>
      </c>
      <c r="F18" s="25">
        <f>C18+D18+E18</f>
        <v/>
      </c>
      <c r="G18" s="26">
        <f>B18-F18</f>
        <v/>
      </c>
      <c r="H18" s="26">
        <f>H17+G18</f>
        <v/>
      </c>
      <c r="I18" s="25">
        <f>INPUT!B4+INPUT!B5+INPUT!B6</f>
        <v/>
      </c>
    </row>
    <row r="19">
      <c r="A19" s="24" t="n">
        <v>15</v>
      </c>
      <c r="B19" s="25">
        <f>MIN(INPUT!B11,B18*(1+INPUT!B10))</f>
        <v/>
      </c>
      <c r="C19" s="25">
        <f>C18*(1+CONFIG!B3)</f>
        <v/>
      </c>
      <c r="D19" s="25">
        <f>B19*INPUT!B15</f>
        <v/>
      </c>
      <c r="E19" s="25">
        <f>0</f>
        <v/>
      </c>
      <c r="F19" s="25">
        <f>C19+D19+E19</f>
        <v/>
      </c>
      <c r="G19" s="26">
        <f>B19-F19</f>
        <v/>
      </c>
      <c r="H19" s="26">
        <f>H18+G19</f>
        <v/>
      </c>
      <c r="I19" s="25">
        <f>INPUT!B4+INPUT!B5+INPUT!B6</f>
        <v/>
      </c>
    </row>
    <row r="20">
      <c r="A20" s="24" t="n">
        <v>16</v>
      </c>
      <c r="B20" s="25">
        <f>MIN(INPUT!B11,B19*(1+INPUT!B10))</f>
        <v/>
      </c>
      <c r="C20" s="25">
        <f>C19*(1+CONFIG!B3)</f>
        <v/>
      </c>
      <c r="D20" s="25">
        <f>B20*INPUT!B15</f>
        <v/>
      </c>
      <c r="E20" s="25">
        <f>0</f>
        <v/>
      </c>
      <c r="F20" s="25">
        <f>C20+D20+E20</f>
        <v/>
      </c>
      <c r="G20" s="26">
        <f>B20-F20</f>
        <v/>
      </c>
      <c r="H20" s="26">
        <f>H19+G20</f>
        <v/>
      </c>
      <c r="I20" s="25">
        <f>INPUT!B4+INPUT!B5+INPUT!B6</f>
        <v/>
      </c>
    </row>
    <row r="21">
      <c r="A21" s="24" t="n">
        <v>17</v>
      </c>
      <c r="B21" s="25">
        <f>MIN(INPUT!B11,B20*(1+INPUT!B10))</f>
        <v/>
      </c>
      <c r="C21" s="25">
        <f>C20*(1+CONFIG!B3)</f>
        <v/>
      </c>
      <c r="D21" s="25">
        <f>B21*INPUT!B15</f>
        <v/>
      </c>
      <c r="E21" s="25">
        <f>0</f>
        <v/>
      </c>
      <c r="F21" s="25">
        <f>C21+D21+E21</f>
        <v/>
      </c>
      <c r="G21" s="26">
        <f>B21-F21</f>
        <v/>
      </c>
      <c r="H21" s="26">
        <f>H20+G21</f>
        <v/>
      </c>
      <c r="I21" s="25">
        <f>INPUT!B4+INPUT!B5+INPUT!B6</f>
        <v/>
      </c>
    </row>
    <row r="22">
      <c r="A22" s="24" t="n">
        <v>18</v>
      </c>
      <c r="B22" s="25">
        <f>MIN(INPUT!B11,B21*(1+INPUT!B10))</f>
        <v/>
      </c>
      <c r="C22" s="25">
        <f>C21*(1+CONFIG!B3)</f>
        <v/>
      </c>
      <c r="D22" s="25">
        <f>B22*INPUT!B15</f>
        <v/>
      </c>
      <c r="E22" s="25">
        <f>0</f>
        <v/>
      </c>
      <c r="F22" s="25">
        <f>C22+D22+E22</f>
        <v/>
      </c>
      <c r="G22" s="26">
        <f>B22-F22</f>
        <v/>
      </c>
      <c r="H22" s="26">
        <f>H21+G22</f>
        <v/>
      </c>
      <c r="I22" s="25">
        <f>INPUT!B4+INPUT!B5+INPUT!B6</f>
        <v/>
      </c>
    </row>
    <row r="23">
      <c r="A23" s="24" t="n">
        <v>19</v>
      </c>
      <c r="B23" s="25">
        <f>MIN(INPUT!B11,B22*(1+INPUT!B10))</f>
        <v/>
      </c>
      <c r="C23" s="25">
        <f>C22*(1+CONFIG!B3)</f>
        <v/>
      </c>
      <c r="D23" s="25">
        <f>B23*INPUT!B15</f>
        <v/>
      </c>
      <c r="E23" s="25">
        <f>0</f>
        <v/>
      </c>
      <c r="F23" s="25">
        <f>C23+D23+E23</f>
        <v/>
      </c>
      <c r="G23" s="26">
        <f>B23-F23</f>
        <v/>
      </c>
      <c r="H23" s="26">
        <f>H22+G23</f>
        <v/>
      </c>
      <c r="I23" s="25">
        <f>INPUT!B4+INPUT!B5+INPUT!B6</f>
        <v/>
      </c>
    </row>
    <row r="24">
      <c r="A24" s="24" t="n">
        <v>20</v>
      </c>
      <c r="B24" s="25">
        <f>MIN(INPUT!B11,B23*(1+INPUT!B10))</f>
        <v/>
      </c>
      <c r="C24" s="25">
        <f>C23*(1+CONFIG!B3)</f>
        <v/>
      </c>
      <c r="D24" s="25">
        <f>B24*INPUT!B15</f>
        <v/>
      </c>
      <c r="E24" s="25">
        <f>0</f>
        <v/>
      </c>
      <c r="F24" s="25">
        <f>C24+D24+E24</f>
        <v/>
      </c>
      <c r="G24" s="26">
        <f>B24-F24</f>
        <v/>
      </c>
      <c r="H24" s="26">
        <f>H23+G24</f>
        <v/>
      </c>
      <c r="I24" s="25">
        <f>INPUT!B4+INPUT!B5+INPUT!B6</f>
        <v/>
      </c>
    </row>
    <row r="25">
      <c r="A25" s="24" t="n">
        <v>21</v>
      </c>
      <c r="B25" s="25">
        <f>MIN(INPUT!B11,B24*(1+INPUT!B10))</f>
        <v/>
      </c>
      <c r="C25" s="25">
        <f>C24*(1+CONFIG!B3)</f>
        <v/>
      </c>
      <c r="D25" s="25">
        <f>B25*INPUT!B15</f>
        <v/>
      </c>
      <c r="E25" s="25">
        <f>0</f>
        <v/>
      </c>
      <c r="F25" s="25">
        <f>C25+D25+E25</f>
        <v/>
      </c>
      <c r="G25" s="26">
        <f>B25-F25</f>
        <v/>
      </c>
      <c r="H25" s="26">
        <f>H24+G25</f>
        <v/>
      </c>
      <c r="I25" s="25">
        <f>INPUT!B4+INPUT!B5+INPUT!B6</f>
        <v/>
      </c>
    </row>
    <row r="26">
      <c r="A26" s="24" t="n">
        <v>22</v>
      </c>
      <c r="B26" s="25">
        <f>MIN(INPUT!B11,B25*(1+INPUT!B10))</f>
        <v/>
      </c>
      <c r="C26" s="25">
        <f>C25*(1+CONFIG!B3)</f>
        <v/>
      </c>
      <c r="D26" s="25">
        <f>B26*INPUT!B15</f>
        <v/>
      </c>
      <c r="E26" s="25">
        <f>0</f>
        <v/>
      </c>
      <c r="F26" s="25">
        <f>C26+D26+E26</f>
        <v/>
      </c>
      <c r="G26" s="26">
        <f>B26-F26</f>
        <v/>
      </c>
      <c r="H26" s="26">
        <f>H25+G26</f>
        <v/>
      </c>
      <c r="I26" s="25">
        <f>INPUT!B4+INPUT!B5+INPUT!B6</f>
        <v/>
      </c>
    </row>
    <row r="27">
      <c r="A27" s="24" t="n">
        <v>23</v>
      </c>
      <c r="B27" s="25">
        <f>MIN(INPUT!B11,B26*(1+INPUT!B10))</f>
        <v/>
      </c>
      <c r="C27" s="25">
        <f>C26*(1+CONFIG!B3)</f>
        <v/>
      </c>
      <c r="D27" s="25">
        <f>B27*INPUT!B15</f>
        <v/>
      </c>
      <c r="E27" s="25">
        <f>0</f>
        <v/>
      </c>
      <c r="F27" s="25">
        <f>C27+D27+E27</f>
        <v/>
      </c>
      <c r="G27" s="26">
        <f>B27-F27</f>
        <v/>
      </c>
      <c r="H27" s="26">
        <f>H26+G27</f>
        <v/>
      </c>
      <c r="I27" s="25">
        <f>INPUT!B4+INPUT!B5+INPUT!B6</f>
        <v/>
      </c>
    </row>
    <row r="28">
      <c r="A28" s="24" t="n">
        <v>24</v>
      </c>
      <c r="B28" s="25">
        <f>MIN(INPUT!B11,B27*(1+INPUT!B10))</f>
        <v/>
      </c>
      <c r="C28" s="25">
        <f>C27*(1+CONFIG!B3)</f>
        <v/>
      </c>
      <c r="D28" s="25">
        <f>B28*INPUT!B15</f>
        <v/>
      </c>
      <c r="E28" s="25">
        <f>0</f>
        <v/>
      </c>
      <c r="F28" s="25">
        <f>C28+D28+E28</f>
        <v/>
      </c>
      <c r="G28" s="26">
        <f>B28-F28</f>
        <v/>
      </c>
      <c r="H28" s="26">
        <f>H27+G28</f>
        <v/>
      </c>
      <c r="I28" s="25">
        <f>INPUT!B4+INPUT!B5+INPUT!B6</f>
        <v/>
      </c>
    </row>
    <row r="30" ht="28" customHeight="1">
      <c r="A30" s="27" t="inlineStr">
        <is>
          <t xml:space="preserve">  SUMMARY METRICS</t>
        </is>
      </c>
      <c r="B30" s="28" t="n"/>
      <c r="C30" s="28" t="n"/>
      <c r="D30" s="28" t="n"/>
      <c r="E30" s="28" t="n"/>
      <c r="F30" s="28" t="n"/>
      <c r="G30" s="28" t="n"/>
      <c r="H30" s="28" t="n"/>
      <c r="I30" s="28" t="n"/>
    </row>
    <row r="31" ht="28" customHeight="1">
      <c r="A31" s="29" t="inlineStr">
        <is>
          <t>Total Investment</t>
        </is>
      </c>
      <c r="B31" s="26">
        <f>INPUT!B4+INPUT!B5+INPUT!B6</f>
        <v/>
      </c>
    </row>
    <row r="32" ht="28" customHeight="1">
      <c r="A32" s="29" t="inlineStr">
        <is>
          <t>Total Revenue (24 months)</t>
        </is>
      </c>
      <c r="B32" s="26">
        <f>SUM(B5:B28)</f>
        <v/>
      </c>
    </row>
    <row r="33" ht="28" customHeight="1">
      <c r="A33" s="29" t="inlineStr">
        <is>
          <t>Total Costs (24 months)</t>
        </is>
      </c>
      <c r="B33" s="26">
        <f>SUM(F5:F28)</f>
        <v/>
      </c>
    </row>
    <row r="34" ht="28" customHeight="1">
      <c r="A34" s="29" t="inlineStr">
        <is>
          <t>Total Net P&amp;L (24 months)</t>
        </is>
      </c>
      <c r="B34" s="26">
        <f>SUM(G5:G28)</f>
        <v/>
      </c>
    </row>
    <row r="35" ht="28" customHeight="1">
      <c r="A35" s="29" t="inlineStr">
        <is>
          <t>Cumulative P&amp;L at Month 24</t>
        </is>
      </c>
      <c r="B35" s="26">
        <f>H28</f>
        <v/>
      </c>
    </row>
    <row r="36" ht="28" customHeight="1">
      <c r="A36" s="29" t="inlineStr">
        <is>
          <t>Peak Cash Deficit</t>
        </is>
      </c>
      <c r="B36" s="26">
        <f>MIN(H5:H28)</f>
        <v/>
      </c>
    </row>
    <row r="37" ht="28" customHeight="1">
      <c r="A37" s="29" t="inlineStr">
        <is>
          <t>Peak Deficit Month</t>
        </is>
      </c>
      <c r="B37" s="30">
        <f>MATCH(MIN(H5:H28),H5:H28,0)</f>
        <v/>
      </c>
    </row>
    <row r="39" ht="28" customHeight="1">
      <c r="A39" s="29" t="inlineStr">
        <is>
          <t>Break-Even Month</t>
        </is>
      </c>
      <c r="B39" s="30">
        <f>IFERROR(MATCH(TRUE,INDEX(H5:H28&gt;=0,0),0),"Not in 24 months")</f>
        <v/>
      </c>
    </row>
    <row r="40" ht="28" customHeight="1">
      <c r="A40" s="29" t="inlineStr">
        <is>
          <t>Monthly Break-Even (rev &gt;= costs)</t>
        </is>
      </c>
      <c r="B40" s="30">
        <f>IFERROR(MATCH(TRUE,INDEX(G5:G28&gt;=0,0),0),"Not in 24 months")</f>
        <v/>
      </c>
    </row>
    <row r="42" ht="28" customHeight="1">
      <c r="A42" s="29" t="inlineStr">
        <is>
          <t>ROI at Month 12</t>
        </is>
      </c>
      <c r="B42" s="31">
        <f>IF(B31&gt;0,H16/B31,0)</f>
        <v/>
      </c>
    </row>
    <row r="43" ht="28" customHeight="1">
      <c r="A43" s="29" t="inlineStr">
        <is>
          <t>ROI at Month 24</t>
        </is>
      </c>
      <c r="B43" s="31">
        <f>IF(B31&gt;0,H28/B31,0)</f>
        <v/>
      </c>
    </row>
    <row r="44" ht="28" customHeight="1">
      <c r="A44" s="29" t="inlineStr">
        <is>
          <t>Annualized ROI (Month 24)</t>
        </is>
      </c>
      <c r="B44" s="31">
        <f>IF(B31&gt;0,(1+H28/B31)^(12/24)-1,0)</f>
        <v/>
      </c>
    </row>
    <row r="46" ht="28" customHeight="1">
      <c r="A46" s="29" t="inlineStr">
        <is>
          <t>Opportunity Cost (24 months)</t>
        </is>
      </c>
      <c r="B46" s="26">
        <f>B31*((1+CONFIG!B6)^2-1)</f>
        <v/>
      </c>
    </row>
    <row r="47" ht="28" customHeight="1">
      <c r="A47" s="29" t="inlineStr">
        <is>
          <t>Net vs Opportunity</t>
        </is>
      </c>
      <c r="B47" s="26">
        <f>H28-B46</f>
        <v/>
      </c>
    </row>
    <row r="48" ht="28" customHeight="1">
      <c r="A48" s="29" t="inlineStr">
        <is>
          <t>Opportunity Assessment</t>
        </is>
      </c>
      <c r="B48" s="30">
        <f>IF(B47&gt;0,"OUTPERFORMS alternative investment","UNDERPERFORMS — alternative investment would yield more")</f>
        <v/>
      </c>
    </row>
  </sheetData>
  <mergeCells count="3">
    <mergeCell ref="A1:I1"/>
    <mergeCell ref="A30:I30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F4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44" customHeight="1">
      <c r="A1" s="32" t="inlineStr">
        <is>
          <t>BREAK-EVEN TIMELINE — RESULTS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</row>
    <row r="4" ht="28" customHeight="1">
      <c r="A4" s="16" t="inlineStr">
        <is>
          <t xml:space="preserve">  BREAK-EVEN ANALYSIS</t>
        </is>
      </c>
      <c r="B4" s="17" t="n"/>
      <c r="C4" s="17" t="n"/>
      <c r="D4" s="17" t="n"/>
      <c r="E4" s="17" t="n"/>
      <c r="F4" s="17" t="n"/>
    </row>
    <row r="5" ht="32" customHeight="1">
      <c r="A5" s="18" t="inlineStr">
        <is>
          <t>Total Investment</t>
        </is>
      </c>
      <c r="B5" s="33">
        <f>LOGIC!B31</f>
        <v/>
      </c>
    </row>
    <row r="6" ht="32" customHeight="1">
      <c r="A6" s="18" t="inlineStr">
        <is>
          <t>Break-Even Month (cumulative)</t>
        </is>
      </c>
      <c r="B6" s="34">
        <f>LOGIC!B39</f>
        <v/>
      </c>
    </row>
    <row r="7" ht="32" customHeight="1">
      <c r="A7" s="18" t="inlineStr">
        <is>
          <t>Monthly Break-Even (P&amp;L positive)</t>
        </is>
      </c>
      <c r="B7" s="35">
        <f>LOGIC!B40</f>
        <v/>
      </c>
    </row>
    <row r="8" ht="32" customHeight="1">
      <c r="A8" s="18" t="inlineStr">
        <is>
          <t>Peak Cash Deficit</t>
        </is>
      </c>
      <c r="B8" s="33">
        <f>LOGIC!B36</f>
        <v/>
      </c>
    </row>
    <row r="9" ht="32" customHeight="1">
      <c r="A9" s="18" t="inlineStr">
        <is>
          <t>Peak Deficit Month</t>
        </is>
      </c>
      <c r="B9" s="35">
        <f>"Month "&amp;LOGIC!B37</f>
        <v/>
      </c>
    </row>
    <row r="11" ht="28" customHeight="1">
      <c r="A11" s="36" t="inlineStr">
        <is>
          <t xml:space="preserve">  ROI TIMELINE</t>
        </is>
      </c>
      <c r="B11" s="37" t="n"/>
      <c r="C11" s="37" t="n"/>
      <c r="D11" s="37" t="n"/>
      <c r="E11" s="37" t="n"/>
      <c r="F11" s="37" t="n"/>
    </row>
    <row r="12" ht="32" customHeight="1">
      <c r="A12" s="18" t="inlineStr">
        <is>
          <t>ROI at Month 12</t>
        </is>
      </c>
      <c r="B12" s="38">
        <f>LOGIC!B42</f>
        <v/>
      </c>
    </row>
    <row r="13" ht="32" customHeight="1">
      <c r="A13" s="18" t="inlineStr">
        <is>
          <t>ROI at Month 24</t>
        </is>
      </c>
      <c r="B13" s="38">
        <f>LOGIC!B43</f>
        <v/>
      </c>
    </row>
    <row r="14" ht="32" customHeight="1">
      <c r="A14" s="18" t="inlineStr">
        <is>
          <t>Annualized ROI</t>
        </is>
      </c>
      <c r="B14" s="38">
        <f>LOGIC!B44</f>
        <v/>
      </c>
    </row>
    <row r="15" ht="32" customHeight="1">
      <c r="A15" s="18" t="inlineStr">
        <is>
          <t>Cumulative P&amp;L at Month 24</t>
        </is>
      </c>
      <c r="B15" s="39">
        <f>LOGIC!B35</f>
        <v/>
      </c>
    </row>
    <row r="17" ht="28" customHeight="1">
      <c r="A17" s="21" t="inlineStr">
        <is>
          <t xml:space="preserve">  OPPORTUNITY COST</t>
        </is>
      </c>
      <c r="B17" s="22" t="n"/>
      <c r="C17" s="22" t="n"/>
      <c r="D17" s="22" t="n"/>
      <c r="E17" s="22" t="n"/>
      <c r="F17" s="22" t="n"/>
    </row>
    <row r="18" ht="32" customHeight="1">
      <c r="A18" s="18" t="inlineStr">
        <is>
          <t>Alternative Return (24 mo)</t>
        </is>
      </c>
      <c r="B18" s="33">
        <f>LOGIC!B46</f>
        <v/>
      </c>
    </row>
    <row r="19" ht="32" customHeight="1">
      <c r="A19" s="18" t="inlineStr">
        <is>
          <t>Net vs Alternative</t>
        </is>
      </c>
      <c r="B19" s="33">
        <f>LOGIC!B47</f>
        <v/>
      </c>
    </row>
    <row r="20" ht="32" customHeight="1">
      <c r="A20" s="18" t="inlineStr">
        <is>
          <t>Assessment</t>
        </is>
      </c>
      <c r="B20" s="35">
        <f>LOGIC!B48</f>
        <v/>
      </c>
    </row>
    <row r="22" ht="28" customHeight="1">
      <c r="A22" s="27" t="inlineStr">
        <is>
          <t xml:space="preserve">  MONTH-BY-MONTH P&amp;L</t>
        </is>
      </c>
      <c r="B22" s="28" t="n"/>
      <c r="C22" s="28" t="n"/>
      <c r="D22" s="28" t="n"/>
      <c r="E22" s="28" t="n"/>
      <c r="F22" s="28" t="n"/>
    </row>
    <row r="23" ht="32" customHeight="1">
      <c r="A23" s="23" t="inlineStr">
        <is>
          <t>Month</t>
        </is>
      </c>
      <c r="B23" s="23" t="inlineStr">
        <is>
          <t>Revenue</t>
        </is>
      </c>
      <c r="C23" s="23" t="inlineStr">
        <is>
          <t>Total Costs</t>
        </is>
      </c>
      <c r="D23" s="23" t="inlineStr">
        <is>
          <t>Net P&amp;L</t>
        </is>
      </c>
      <c r="E23" s="23" t="inlineStr">
        <is>
          <t>Cumulative</t>
        </is>
      </c>
      <c r="F23" s="23" t="inlineStr">
        <is>
          <t>Invested</t>
        </is>
      </c>
    </row>
    <row r="24">
      <c r="A24" s="40" t="n">
        <v>1</v>
      </c>
      <c r="B24" s="41">
        <f>LOGIC!B5</f>
        <v/>
      </c>
      <c r="C24" s="41">
        <f>LOGIC!F5</f>
        <v/>
      </c>
      <c r="D24" s="42">
        <f>LOGIC!G5</f>
        <v/>
      </c>
      <c r="E24" s="42">
        <f>LOGIC!H5</f>
        <v/>
      </c>
      <c r="F24" s="41">
        <f>LOGIC!I5</f>
        <v/>
      </c>
    </row>
    <row r="25">
      <c r="A25" s="40" t="n">
        <v>2</v>
      </c>
      <c r="B25" s="41">
        <f>LOGIC!B6</f>
        <v/>
      </c>
      <c r="C25" s="41">
        <f>LOGIC!F6</f>
        <v/>
      </c>
      <c r="D25" s="42">
        <f>LOGIC!G6</f>
        <v/>
      </c>
      <c r="E25" s="42">
        <f>LOGIC!H6</f>
        <v/>
      </c>
      <c r="F25" s="41">
        <f>LOGIC!I6</f>
        <v/>
      </c>
    </row>
    <row r="26">
      <c r="A26" s="40" t="n">
        <v>3</v>
      </c>
      <c r="B26" s="41">
        <f>LOGIC!B7</f>
        <v/>
      </c>
      <c r="C26" s="41">
        <f>LOGIC!F7</f>
        <v/>
      </c>
      <c r="D26" s="42">
        <f>LOGIC!G7</f>
        <v/>
      </c>
      <c r="E26" s="42">
        <f>LOGIC!H7</f>
        <v/>
      </c>
      <c r="F26" s="41">
        <f>LOGIC!I7</f>
        <v/>
      </c>
    </row>
    <row r="27">
      <c r="A27" s="40" t="n">
        <v>4</v>
      </c>
      <c r="B27" s="41">
        <f>LOGIC!B8</f>
        <v/>
      </c>
      <c r="C27" s="41">
        <f>LOGIC!F8</f>
        <v/>
      </c>
      <c r="D27" s="42">
        <f>LOGIC!G8</f>
        <v/>
      </c>
      <c r="E27" s="42">
        <f>LOGIC!H8</f>
        <v/>
      </c>
      <c r="F27" s="41">
        <f>LOGIC!I8</f>
        <v/>
      </c>
    </row>
    <row r="28">
      <c r="A28" s="40" t="n">
        <v>5</v>
      </c>
      <c r="B28" s="41">
        <f>LOGIC!B9</f>
        <v/>
      </c>
      <c r="C28" s="41">
        <f>LOGIC!F9</f>
        <v/>
      </c>
      <c r="D28" s="42">
        <f>LOGIC!G9</f>
        <v/>
      </c>
      <c r="E28" s="42">
        <f>LOGIC!H9</f>
        <v/>
      </c>
      <c r="F28" s="41">
        <f>LOGIC!I9</f>
        <v/>
      </c>
    </row>
    <row r="29">
      <c r="A29" s="40" t="n">
        <v>6</v>
      </c>
      <c r="B29" s="41">
        <f>LOGIC!B10</f>
        <v/>
      </c>
      <c r="C29" s="41">
        <f>LOGIC!F10</f>
        <v/>
      </c>
      <c r="D29" s="42">
        <f>LOGIC!G10</f>
        <v/>
      </c>
      <c r="E29" s="42">
        <f>LOGIC!H10</f>
        <v/>
      </c>
      <c r="F29" s="41">
        <f>LOGIC!I10</f>
        <v/>
      </c>
    </row>
    <row r="30">
      <c r="A30" s="40" t="n">
        <v>7</v>
      </c>
      <c r="B30" s="41">
        <f>LOGIC!B11</f>
        <v/>
      </c>
      <c r="C30" s="41">
        <f>LOGIC!F11</f>
        <v/>
      </c>
      <c r="D30" s="42">
        <f>LOGIC!G11</f>
        <v/>
      </c>
      <c r="E30" s="42">
        <f>LOGIC!H11</f>
        <v/>
      </c>
      <c r="F30" s="41">
        <f>LOGIC!I11</f>
        <v/>
      </c>
    </row>
    <row r="31">
      <c r="A31" s="40" t="n">
        <v>8</v>
      </c>
      <c r="B31" s="41">
        <f>LOGIC!B12</f>
        <v/>
      </c>
      <c r="C31" s="41">
        <f>LOGIC!F12</f>
        <v/>
      </c>
      <c r="D31" s="42">
        <f>LOGIC!G12</f>
        <v/>
      </c>
      <c r="E31" s="42">
        <f>LOGIC!H12</f>
        <v/>
      </c>
      <c r="F31" s="41">
        <f>LOGIC!I12</f>
        <v/>
      </c>
    </row>
    <row r="32">
      <c r="A32" s="40" t="n">
        <v>9</v>
      </c>
      <c r="B32" s="41">
        <f>LOGIC!B13</f>
        <v/>
      </c>
      <c r="C32" s="41">
        <f>LOGIC!F13</f>
        <v/>
      </c>
      <c r="D32" s="42">
        <f>LOGIC!G13</f>
        <v/>
      </c>
      <c r="E32" s="42">
        <f>LOGIC!H13</f>
        <v/>
      </c>
      <c r="F32" s="41">
        <f>LOGIC!I13</f>
        <v/>
      </c>
    </row>
    <row r="33">
      <c r="A33" s="40" t="n">
        <v>10</v>
      </c>
      <c r="B33" s="41">
        <f>LOGIC!B14</f>
        <v/>
      </c>
      <c r="C33" s="41">
        <f>LOGIC!F14</f>
        <v/>
      </c>
      <c r="D33" s="42">
        <f>LOGIC!G14</f>
        <v/>
      </c>
      <c r="E33" s="42">
        <f>LOGIC!H14</f>
        <v/>
      </c>
      <c r="F33" s="41">
        <f>LOGIC!I14</f>
        <v/>
      </c>
    </row>
    <row r="34">
      <c r="A34" s="40" t="n">
        <v>11</v>
      </c>
      <c r="B34" s="41">
        <f>LOGIC!B15</f>
        <v/>
      </c>
      <c r="C34" s="41">
        <f>LOGIC!F15</f>
        <v/>
      </c>
      <c r="D34" s="42">
        <f>LOGIC!G15</f>
        <v/>
      </c>
      <c r="E34" s="42">
        <f>LOGIC!H15</f>
        <v/>
      </c>
      <c r="F34" s="41">
        <f>LOGIC!I15</f>
        <v/>
      </c>
    </row>
    <row r="35">
      <c r="A35" s="40" t="n">
        <v>12</v>
      </c>
      <c r="B35" s="41">
        <f>LOGIC!B16</f>
        <v/>
      </c>
      <c r="C35" s="41">
        <f>LOGIC!F16</f>
        <v/>
      </c>
      <c r="D35" s="42">
        <f>LOGIC!G16</f>
        <v/>
      </c>
      <c r="E35" s="42">
        <f>LOGIC!H16</f>
        <v/>
      </c>
      <c r="F35" s="41">
        <f>LOGIC!I16</f>
        <v/>
      </c>
    </row>
    <row r="36">
      <c r="A36" s="40" t="n">
        <v>13</v>
      </c>
      <c r="B36" s="41">
        <f>LOGIC!B17</f>
        <v/>
      </c>
      <c r="C36" s="41">
        <f>LOGIC!F17</f>
        <v/>
      </c>
      <c r="D36" s="42">
        <f>LOGIC!G17</f>
        <v/>
      </c>
      <c r="E36" s="42">
        <f>LOGIC!H17</f>
        <v/>
      </c>
      <c r="F36" s="41">
        <f>LOGIC!I17</f>
        <v/>
      </c>
    </row>
    <row r="37">
      <c r="A37" s="40" t="n">
        <v>14</v>
      </c>
      <c r="B37" s="41">
        <f>LOGIC!B18</f>
        <v/>
      </c>
      <c r="C37" s="41">
        <f>LOGIC!F18</f>
        <v/>
      </c>
      <c r="D37" s="42">
        <f>LOGIC!G18</f>
        <v/>
      </c>
      <c r="E37" s="42">
        <f>LOGIC!H18</f>
        <v/>
      </c>
      <c r="F37" s="41">
        <f>LOGIC!I18</f>
        <v/>
      </c>
    </row>
    <row r="38">
      <c r="A38" s="40" t="n">
        <v>15</v>
      </c>
      <c r="B38" s="41">
        <f>LOGIC!B19</f>
        <v/>
      </c>
      <c r="C38" s="41">
        <f>LOGIC!F19</f>
        <v/>
      </c>
      <c r="D38" s="42">
        <f>LOGIC!G19</f>
        <v/>
      </c>
      <c r="E38" s="42">
        <f>LOGIC!H19</f>
        <v/>
      </c>
      <c r="F38" s="41">
        <f>LOGIC!I19</f>
        <v/>
      </c>
    </row>
    <row r="39">
      <c r="A39" s="40" t="n">
        <v>16</v>
      </c>
      <c r="B39" s="41">
        <f>LOGIC!B20</f>
        <v/>
      </c>
      <c r="C39" s="41">
        <f>LOGIC!F20</f>
        <v/>
      </c>
      <c r="D39" s="42">
        <f>LOGIC!G20</f>
        <v/>
      </c>
      <c r="E39" s="42">
        <f>LOGIC!H20</f>
        <v/>
      </c>
      <c r="F39" s="41">
        <f>LOGIC!I20</f>
        <v/>
      </c>
    </row>
    <row r="40">
      <c r="A40" s="40" t="n">
        <v>17</v>
      </c>
      <c r="B40" s="41">
        <f>LOGIC!B21</f>
        <v/>
      </c>
      <c r="C40" s="41">
        <f>LOGIC!F21</f>
        <v/>
      </c>
      <c r="D40" s="42">
        <f>LOGIC!G21</f>
        <v/>
      </c>
      <c r="E40" s="42">
        <f>LOGIC!H21</f>
        <v/>
      </c>
      <c r="F40" s="41">
        <f>LOGIC!I21</f>
        <v/>
      </c>
    </row>
    <row r="41">
      <c r="A41" s="40" t="n">
        <v>18</v>
      </c>
      <c r="B41" s="41">
        <f>LOGIC!B22</f>
        <v/>
      </c>
      <c r="C41" s="41">
        <f>LOGIC!F22</f>
        <v/>
      </c>
      <c r="D41" s="42">
        <f>LOGIC!G22</f>
        <v/>
      </c>
      <c r="E41" s="42">
        <f>LOGIC!H22</f>
        <v/>
      </c>
      <c r="F41" s="41">
        <f>LOGIC!I22</f>
        <v/>
      </c>
    </row>
    <row r="42">
      <c r="A42" s="40" t="n">
        <v>19</v>
      </c>
      <c r="B42" s="41">
        <f>LOGIC!B23</f>
        <v/>
      </c>
      <c r="C42" s="41">
        <f>LOGIC!F23</f>
        <v/>
      </c>
      <c r="D42" s="42">
        <f>LOGIC!G23</f>
        <v/>
      </c>
      <c r="E42" s="42">
        <f>LOGIC!H23</f>
        <v/>
      </c>
      <c r="F42" s="41">
        <f>LOGIC!I23</f>
        <v/>
      </c>
    </row>
    <row r="43">
      <c r="A43" s="40" t="n">
        <v>20</v>
      </c>
      <c r="B43" s="41">
        <f>LOGIC!B24</f>
        <v/>
      </c>
      <c r="C43" s="41">
        <f>LOGIC!F24</f>
        <v/>
      </c>
      <c r="D43" s="42">
        <f>LOGIC!G24</f>
        <v/>
      </c>
      <c r="E43" s="42">
        <f>LOGIC!H24</f>
        <v/>
      </c>
      <c r="F43" s="41">
        <f>LOGIC!I24</f>
        <v/>
      </c>
    </row>
    <row r="44">
      <c r="A44" s="40" t="n">
        <v>21</v>
      </c>
      <c r="B44" s="41">
        <f>LOGIC!B25</f>
        <v/>
      </c>
      <c r="C44" s="41">
        <f>LOGIC!F25</f>
        <v/>
      </c>
      <c r="D44" s="42">
        <f>LOGIC!G25</f>
        <v/>
      </c>
      <c r="E44" s="42">
        <f>LOGIC!H25</f>
        <v/>
      </c>
      <c r="F44" s="41">
        <f>LOGIC!I25</f>
        <v/>
      </c>
    </row>
    <row r="45">
      <c r="A45" s="40" t="n">
        <v>22</v>
      </c>
      <c r="B45" s="41">
        <f>LOGIC!B26</f>
        <v/>
      </c>
      <c r="C45" s="41">
        <f>LOGIC!F26</f>
        <v/>
      </c>
      <c r="D45" s="42">
        <f>LOGIC!G26</f>
        <v/>
      </c>
      <c r="E45" s="42">
        <f>LOGIC!H26</f>
        <v/>
      </c>
      <c r="F45" s="41">
        <f>LOGIC!I26</f>
        <v/>
      </c>
    </row>
    <row r="46">
      <c r="A46" s="40" t="n">
        <v>23</v>
      </c>
      <c r="B46" s="41">
        <f>LOGIC!B27</f>
        <v/>
      </c>
      <c r="C46" s="41">
        <f>LOGIC!F27</f>
        <v/>
      </c>
      <c r="D46" s="42">
        <f>LOGIC!G27</f>
        <v/>
      </c>
      <c r="E46" s="42">
        <f>LOGIC!H27</f>
        <v/>
      </c>
      <c r="F46" s="41">
        <f>LOGIC!I27</f>
        <v/>
      </c>
    </row>
    <row r="47">
      <c r="A47" s="40" t="n">
        <v>24</v>
      </c>
      <c r="B47" s="41">
        <f>LOGIC!B28</f>
        <v/>
      </c>
      <c r="C47" s="41">
        <f>LOGIC!F28</f>
        <v/>
      </c>
      <c r="D47" s="42">
        <f>LOGIC!G28</f>
        <v/>
      </c>
      <c r="E47" s="42">
        <f>LOGIC!H28</f>
        <v/>
      </c>
      <c r="F47" s="41">
        <f>LOGIC!I28</f>
        <v/>
      </c>
    </row>
    <row r="49" ht="24" customHeight="1">
      <c r="A49" s="43" t="inlineStr">
        <is>
          <t>RangeLead.com  |  Premium B2B Lead Data  |  Free Download — rangelead.com/free-tools</t>
        </is>
      </c>
    </row>
  </sheetData>
  <mergeCells count="7">
    <mergeCell ref="A2:F2"/>
    <mergeCell ref="A11:F11"/>
    <mergeCell ref="A49:F49"/>
    <mergeCell ref="A1:F1"/>
    <mergeCell ref="A22:F22"/>
    <mergeCell ref="A17:F17"/>
    <mergeCell ref="A4:F4"/>
  </mergeCells>
  <conditionalFormatting sqref="B12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3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B15">
    <cfRule type="cellIs" priority="5" operator="greaterThan" dxfId="0">
      <formula>0</formula>
    </cfRule>
    <cfRule type="cellIs" priority="6" operator="lessThan" dxfId="1">
      <formula>0</formula>
    </cfRule>
  </conditionalFormatting>
  <conditionalFormatting sqref="B19">
    <cfRule type="cellIs" priority="7" operator="greaterThan" dxfId="0">
      <formula>0</formula>
    </cfRule>
    <cfRule type="cellIs" priority="8" operator="lessThan" dxfId="1">
      <formula>0</formula>
    </cfRule>
  </conditionalFormatting>
  <conditionalFormatting sqref="D24:D47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E24:E47">
    <cfRule type="cellIs" priority="11" operator="greaterThan" dxfId="0">
      <formula>0</formula>
    </cfRule>
    <cfRule type="cellIs" priority="1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