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CONFIG" sheetId="2" state="visible" r:id="rId2"/>
    <sheet xmlns:r="http://schemas.openxmlformats.org/officeDocument/2006/relationships" name="INPUT" sheetId="3" state="visible" r:id="rId3"/>
    <sheet xmlns:r="http://schemas.openxmlformats.org/officeDocument/2006/relationships" name="LOGIC" sheetId="4" state="visible" r:id="rId4"/>
    <sheet xmlns:r="http://schemas.openxmlformats.org/officeDocument/2006/relationships" name="OUTPU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&quot;$&quot;#,##0"/>
    <numFmt numFmtId="165" formatCode="0.0%"/>
    <numFmt numFmtId="166" formatCode="0.0"/>
    <numFmt numFmtId="167" formatCode="+0.0%;-0.0%"/>
  </numFmts>
  <fonts count="13">
    <font>
      <name val="Calibri"/>
      <family val="2"/>
      <color theme="1"/>
      <sz val="11"/>
      <scheme val="minor"/>
    </font>
    <font>
      <name val="Aptos"/>
      <b val="1"/>
      <color rgb="00FFFFFF"/>
      <sz val="18"/>
    </font>
    <font>
      <name val="Aptos"/>
      <color rgb="00FFFFFF"/>
      <sz val="10"/>
    </font>
    <font>
      <name val="Aptos"/>
      <b val="1"/>
      <color rgb="001E3A5F"/>
      <sz val="11"/>
    </font>
    <font>
      <name val="Aptos"/>
      <color rgb="00374151"/>
      <sz val="10"/>
    </font>
    <font>
      <name val="Aptos"/>
      <b val="1"/>
      <color rgb="00FFFFFF"/>
      <sz val="11"/>
    </font>
    <font>
      <name val="Aptos"/>
      <b val="1"/>
      <color rgb="00374151"/>
      <sz val="10"/>
    </font>
    <font>
      <name val="Aptos"/>
      <color rgb="00374151"/>
      <sz val="11"/>
    </font>
    <font>
      <name val="Aptos"/>
      <i val="1"/>
      <color rgb="006B7280"/>
      <sz val="9"/>
    </font>
    <font>
      <name val="Aptos"/>
      <b val="1"/>
      <color rgb="00FFFFFF"/>
      <sz val="10"/>
    </font>
    <font>
      <name val="Aptos"/>
      <b val="1"/>
      <color rgb="000F1B2D"/>
      <sz val="11"/>
    </font>
    <font>
      <name val="Aptos"/>
      <b val="1"/>
      <color rgb="00FFFFFF"/>
      <sz val="16"/>
    </font>
    <font>
      <name val="Aptos"/>
      <b val="1"/>
      <color rgb="000F1B2D"/>
      <sz val="13"/>
    </font>
  </fonts>
  <fills count="15">
    <fill>
      <patternFill/>
    </fill>
    <fill>
      <patternFill patternType="gray125"/>
    </fill>
    <fill>
      <patternFill patternType="solid">
        <fgColor rgb="000F1B2D"/>
        <bgColor rgb="000F1B2D"/>
      </patternFill>
    </fill>
    <fill>
      <patternFill patternType="solid">
        <fgColor rgb="001E3A5F"/>
        <bgColor rgb="001E3A5F"/>
      </patternFill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16A34A"/>
        <bgColor rgb="0016A34A"/>
      </patternFill>
    </fill>
    <fill>
      <patternFill patternType="solid">
        <fgColor rgb="00FFFDE7"/>
        <bgColor rgb="00FFFDE7"/>
      </patternFill>
    </fill>
    <fill>
      <patternFill patternType="solid">
        <fgColor rgb="00FFF9C4"/>
        <bgColor rgb="00FFF9C4"/>
      </patternFill>
    </fill>
    <fill>
      <patternFill patternType="solid">
        <fgColor rgb="00D97706"/>
        <bgColor rgb="00D97706"/>
      </patternFill>
    </fill>
    <fill>
      <patternFill patternType="solid">
        <fgColor rgb="00F1F5F9"/>
        <bgColor rgb="00F1F5F9"/>
      </patternFill>
    </fill>
    <fill>
      <patternFill patternType="solid">
        <fgColor rgb="00E8EAF0"/>
        <bgColor rgb="00E8EAF0"/>
      </patternFill>
    </fill>
    <fill>
      <patternFill patternType="solid">
        <fgColor rgb="000891B2"/>
        <bgColor rgb="000891B2"/>
      </patternFill>
    </fill>
    <fill>
      <patternFill patternType="solid">
        <fgColor rgb="00FFFFFF"/>
        <bgColor rgb="00FFFFFF"/>
      </patternFill>
    </fill>
    <fill>
      <patternFill patternType="solid">
        <fgColor rgb="00F0F9FF"/>
        <bgColor rgb="00F0F9FF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58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3" borderId="0" applyAlignment="1" pivotButton="0" quotePrefix="0" xfId="0">
      <alignment horizontal="center" vertical="center"/>
    </xf>
    <xf numFmtId="0" fontId="0" fillId="3" borderId="0" pivotButton="0" quotePrefix="0" xfId="0"/>
    <xf numFmtId="0" fontId="3" fillId="0" borderId="0" applyAlignment="1" pivotButton="0" quotePrefix="0" xfId="0">
      <alignment vertical="top"/>
    </xf>
    <xf numFmtId="0" fontId="4" fillId="0" borderId="0" applyAlignment="1" pivotButton="0" quotePrefix="0" xfId="0">
      <alignment vertical="center" wrapText="1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6" fillId="5" borderId="1" applyAlignment="1" pivotButton="0" quotePrefix="0" xfId="0">
      <alignment horizontal="left" vertical="center"/>
    </xf>
    <xf numFmtId="9" fontId="7" fillId="5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/>
    </xf>
    <xf numFmtId="3" fontId="7" fillId="5" borderId="1" applyAlignment="1" pivotButton="0" quotePrefix="0" xfId="0">
      <alignment horizontal="center" vertical="center"/>
    </xf>
    <xf numFmtId="164" fontId="7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/>
    </xf>
    <xf numFmtId="0" fontId="0" fillId="6" borderId="1" pivotButton="0" quotePrefix="0" xfId="0"/>
    <xf numFmtId="0" fontId="9" fillId="3" borderId="1" applyAlignment="1" pivotButton="0" quotePrefix="0" xfId="0">
      <alignment horizontal="center" vertical="center" wrapText="1"/>
    </xf>
    <xf numFmtId="0" fontId="7" fillId="7" borderId="1" applyAlignment="1" pivotButton="0" quotePrefix="0" xfId="0">
      <alignment horizontal="center" vertical="center"/>
    </xf>
    <xf numFmtId="3" fontId="7" fillId="7" borderId="1" applyAlignment="1" pivotButton="0" quotePrefix="0" xfId="0">
      <alignment horizontal="center" vertical="center"/>
    </xf>
    <xf numFmtId="164" fontId="7" fillId="7" borderId="1" applyAlignment="1" pivotButton="0" quotePrefix="0" xfId="0">
      <alignment horizontal="center" vertical="center"/>
    </xf>
    <xf numFmtId="0" fontId="7" fillId="8" borderId="1" applyAlignment="1" pivotButton="0" quotePrefix="0" xfId="0">
      <alignment horizontal="center" vertical="center"/>
    </xf>
    <xf numFmtId="3" fontId="7" fillId="8" borderId="1" applyAlignment="1" pivotButton="0" quotePrefix="0" xfId="0">
      <alignment horizontal="center" vertical="center"/>
    </xf>
    <xf numFmtId="164" fontId="7" fillId="8" borderId="1" applyAlignment="1" pivotButton="0" quotePrefix="0" xfId="0">
      <alignment horizontal="center" vertical="center"/>
    </xf>
    <xf numFmtId="0" fontId="5" fillId="9" borderId="1" applyAlignment="1" pivotButton="0" quotePrefix="0" xfId="0">
      <alignment horizontal="left" vertical="center"/>
    </xf>
    <xf numFmtId="0" fontId="0" fillId="9" borderId="1" pivotButton="0" quotePrefix="0" xfId="0"/>
    <xf numFmtId="0" fontId="5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7" fillId="10" borderId="1" applyAlignment="1" pivotButton="0" quotePrefix="0" xfId="0">
      <alignment horizontal="left" vertical="center"/>
    </xf>
    <xf numFmtId="165" fontId="10" fillId="10" borderId="1" applyAlignment="1" pivotButton="0" quotePrefix="0" xfId="0">
      <alignment horizontal="center" vertical="center"/>
    </xf>
    <xf numFmtId="0" fontId="7" fillId="10" borderId="1" applyAlignment="1" pivotButton="0" quotePrefix="0" xfId="0">
      <alignment horizontal="center" vertical="center"/>
    </xf>
    <xf numFmtId="3" fontId="7" fillId="10" borderId="1" applyAlignment="1" pivotButton="0" quotePrefix="0" xfId="0">
      <alignment horizontal="center" vertical="center"/>
    </xf>
    <xf numFmtId="164" fontId="7" fillId="10" borderId="1" applyAlignment="1" pivotButton="0" quotePrefix="0" xfId="0">
      <alignment horizontal="center" vertical="center"/>
    </xf>
    <xf numFmtId="166" fontId="7" fillId="10" borderId="1" applyAlignment="1" pivotButton="0" quotePrefix="0" xfId="0">
      <alignment horizontal="center" vertical="center"/>
    </xf>
    <xf numFmtId="0" fontId="7" fillId="11" borderId="1" applyAlignment="1" pivotButton="0" quotePrefix="0" xfId="0">
      <alignment horizontal="left" vertical="center"/>
    </xf>
    <xf numFmtId="165" fontId="10" fillId="11" borderId="1" applyAlignment="1" pivotButton="0" quotePrefix="0" xfId="0">
      <alignment horizontal="center" vertical="center"/>
    </xf>
    <xf numFmtId="0" fontId="7" fillId="11" borderId="1" applyAlignment="1" pivotButton="0" quotePrefix="0" xfId="0">
      <alignment horizontal="center" vertical="center"/>
    </xf>
    <xf numFmtId="3" fontId="7" fillId="11" borderId="1" applyAlignment="1" pivotButton="0" quotePrefix="0" xfId="0">
      <alignment horizontal="center" vertical="center"/>
    </xf>
    <xf numFmtId="164" fontId="7" fillId="11" borderId="1" applyAlignment="1" pivotButton="0" quotePrefix="0" xfId="0">
      <alignment horizontal="center" vertical="center"/>
    </xf>
    <xf numFmtId="166" fontId="7" fillId="11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left" vertical="center"/>
    </xf>
    <xf numFmtId="0" fontId="0" fillId="2" borderId="1" pivotButton="0" quotePrefix="0" xfId="0"/>
    <xf numFmtId="0" fontId="6" fillId="10" borderId="1" applyAlignment="1" pivotButton="0" quotePrefix="0" xfId="0">
      <alignment horizontal="left" vertical="center"/>
    </xf>
    <xf numFmtId="3" fontId="10" fillId="10" borderId="1" applyAlignment="1" pivotButton="0" quotePrefix="0" xfId="0">
      <alignment horizontal="center" vertical="center"/>
    </xf>
    <xf numFmtId="164" fontId="10" fillId="10" borderId="1" applyAlignment="1" pivotButton="0" quotePrefix="0" xfId="0">
      <alignment horizontal="center" vertical="center"/>
    </xf>
    <xf numFmtId="0" fontId="5" fillId="12" borderId="1" applyAlignment="1" pivotButton="0" quotePrefix="0" xfId="0">
      <alignment horizontal="left" vertical="center"/>
    </xf>
    <xf numFmtId="0" fontId="0" fillId="12" borderId="1" pivotButton="0" quotePrefix="0" xfId="0"/>
    <xf numFmtId="0" fontId="11" fillId="2" borderId="0" applyAlignment="1" pivotButton="0" quotePrefix="0" xfId="0">
      <alignment horizontal="center" vertical="center"/>
    </xf>
    <xf numFmtId="0" fontId="6" fillId="13" borderId="1" applyAlignment="1" pivotButton="0" quotePrefix="0" xfId="0">
      <alignment horizontal="left" vertical="center"/>
    </xf>
    <xf numFmtId="3" fontId="12" fillId="14" borderId="1" applyAlignment="1" pivotButton="0" quotePrefix="0" xfId="0">
      <alignment horizontal="center" vertical="center"/>
    </xf>
    <xf numFmtId="165" fontId="12" fillId="14" borderId="1" applyAlignment="1" pivotButton="0" quotePrefix="0" xfId="0">
      <alignment horizontal="center" vertical="center"/>
    </xf>
    <xf numFmtId="9" fontId="12" fillId="14" borderId="1" applyAlignment="1" pivotButton="0" quotePrefix="0" xfId="0">
      <alignment horizontal="center" vertical="center"/>
    </xf>
    <xf numFmtId="167" fontId="12" fillId="14" borderId="1" applyAlignment="1" pivotButton="0" quotePrefix="0" xfId="0">
      <alignment horizontal="center" vertical="center"/>
    </xf>
    <xf numFmtId="164" fontId="12" fillId="14" borderId="1" applyAlignment="1" pivotButton="0" quotePrefix="0" xfId="0">
      <alignment horizontal="center" vertical="center"/>
    </xf>
    <xf numFmtId="0" fontId="7" fillId="13" borderId="1" applyAlignment="1" pivotButton="0" quotePrefix="0" xfId="0">
      <alignment horizontal="left" vertical="center"/>
    </xf>
    <xf numFmtId="165" fontId="10" fillId="13" borderId="1" applyAlignment="1" pivotButton="0" quotePrefix="0" xfId="0">
      <alignment horizontal="center" vertical="center"/>
    </xf>
    <xf numFmtId="0" fontId="7" fillId="13" borderId="1" applyAlignment="1" pivotButton="0" quotePrefix="0" xfId="0">
      <alignment horizontal="center" vertical="center"/>
    </xf>
    <xf numFmtId="164" fontId="7" fillId="13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4">
    <dxf>
      <font>
        <name val="Aptos"/>
        <b val="1"/>
        <color rgb="0016A34A"/>
        <sz val="10"/>
      </font>
      <fill>
        <patternFill patternType="solid">
          <fgColor rgb="00DCFCE7"/>
          <bgColor rgb="00DCFCE7"/>
        </patternFill>
      </fill>
    </dxf>
    <dxf>
      <font>
        <name val="Aptos"/>
        <b val="1"/>
        <color rgb="000891B2"/>
        <sz val="10"/>
      </font>
      <fill>
        <patternFill patternType="solid">
          <fgColor rgb="00DBEAFE"/>
          <bgColor rgb="00DBEAFE"/>
        </patternFill>
      </fill>
    </dxf>
    <dxf>
      <font>
        <name val="Aptos"/>
        <b val="1"/>
        <color rgb="00D97706"/>
        <sz val="10"/>
      </font>
      <fill>
        <patternFill patternType="solid">
          <fgColor rgb="00FEF3C7"/>
          <bgColor rgb="00FEF3C7"/>
        </patternFill>
      </fill>
    </dxf>
    <dxf>
      <font>
        <name val="Aptos"/>
        <b val="1"/>
        <color rgb="00DC2626"/>
        <sz val="10"/>
      </font>
      <fill>
        <patternFill patternType="solid">
          <fgColor rgb="00FEE2E2"/>
          <b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5F"/>
    <outlinePr summaryBelow="1" summaryRight="1"/>
    <pageSetUpPr/>
  </sheetPr>
  <dimension ref="A1:B28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80" customWidth="1" min="2" max="2"/>
  </cols>
  <sheetData>
    <row r="1" ht="50" customHeight="1">
      <c r="A1" s="1" t="inlineStr">
        <is>
          <t>AGENCY — UTILIZATION RATE CALCULATOR</t>
        </is>
      </c>
      <c r="B1" s="2" t="n"/>
    </row>
    <row r="2" ht="24" customHeight="1">
      <c r="A2" s="3" t="inlineStr">
        <is>
          <t>RangeLead.com  |  Auto-Calculated Spreadsheet</t>
        </is>
      </c>
      <c r="B2" s="4" t="n"/>
    </row>
    <row r="4">
      <c r="A4" s="5" t="inlineStr">
        <is>
          <t>PURPOSE</t>
        </is>
      </c>
    </row>
    <row r="5" ht="58" customHeight="1">
      <c r="A5" s="6" t="inlineStr">
        <is>
          <t>Track billable vs available hours per team member. Identify underutilized staff, calculate revenue impact of improved utilization, and compare target vs actual performance.</t>
        </is>
      </c>
    </row>
    <row r="7">
      <c r="A7" s="5" t="inlineStr">
        <is>
          <t>REQUIRED INPUTS (INPUT sheet)</t>
        </is>
      </c>
    </row>
    <row r="8" ht="22" customHeight="1">
      <c r="A8" s="6" t="inlineStr">
        <is>
          <t xml:space="preserve">  • Team member name and role</t>
        </is>
      </c>
    </row>
    <row r="9" ht="22" customHeight="1">
      <c r="A9" s="6" t="inlineStr">
        <is>
          <t xml:space="preserve">  • Available hours per month</t>
        </is>
      </c>
    </row>
    <row r="10" ht="22" customHeight="1">
      <c r="A10" s="6" t="inlineStr">
        <is>
          <t xml:space="preserve">  • Billable hours per month</t>
        </is>
      </c>
    </row>
    <row r="11" ht="22" customHeight="1">
      <c r="A11" s="6" t="inlineStr">
        <is>
          <t xml:space="preserve">  • Hourly bill rate per person</t>
        </is>
      </c>
    </row>
    <row r="13">
      <c r="A13" s="5" t="inlineStr">
        <is>
          <t>OUTPUTS (OUTPUT sheet)</t>
        </is>
      </c>
    </row>
    <row r="14" ht="22" customHeight="1">
      <c r="A14" s="6" t="inlineStr">
        <is>
          <t xml:space="preserve">  • Utilization rate per person and team average</t>
        </is>
      </c>
    </row>
    <row r="15" ht="22" customHeight="1">
      <c r="A15" s="6" t="inlineStr">
        <is>
          <t xml:space="preserve">  • Revenue impact of utilization improvement</t>
        </is>
      </c>
    </row>
    <row r="16" ht="22" customHeight="1">
      <c r="A16" s="6" t="inlineStr">
        <is>
          <t xml:space="preserve">  • Target vs actual comparison</t>
        </is>
      </c>
    </row>
    <row r="17" ht="22" customHeight="1">
      <c r="A17" s="6" t="inlineStr">
        <is>
          <t xml:space="preserve">  • Under/over-utilized team members</t>
        </is>
      </c>
    </row>
    <row r="18" ht="22" customHeight="1">
      <c r="A18" s="6" t="inlineStr">
        <is>
          <t xml:space="preserve">  • Revenue opportunity from gap closure</t>
        </is>
      </c>
    </row>
    <row r="20">
      <c r="A20" s="5" t="inlineStr">
        <is>
          <t>DO NOT EDIT</t>
        </is>
      </c>
    </row>
    <row r="21" ht="22" customHeight="1">
      <c r="A21" s="6" t="inlineStr">
        <is>
          <t xml:space="preserve">  • LOGIC sheet — contains all calculations</t>
        </is>
      </c>
    </row>
    <row r="22" ht="22" customHeight="1">
      <c r="A22" s="6" t="inlineStr">
        <is>
          <t xml:space="preserve">  • OUTPUT sheet — displays results from LOGIC</t>
        </is>
      </c>
    </row>
    <row r="23" ht="22" customHeight="1">
      <c r="A23" s="6" t="inlineStr">
        <is>
          <t xml:space="preserve">  • CONFIG sheet — contains constants and rates</t>
        </is>
      </c>
    </row>
    <row r="25">
      <c r="A25" s="5" t="inlineStr">
        <is>
          <t>HOW TO USE</t>
        </is>
      </c>
    </row>
    <row r="26" ht="22" customHeight="1">
      <c r="A26" s="6" t="inlineStr">
        <is>
          <t xml:space="preserve">  • Go to the INPUT sheet and fill in the yellow-highlighted cells</t>
        </is>
      </c>
    </row>
    <row r="27" ht="22" customHeight="1">
      <c r="A27" s="6" t="inlineStr">
        <is>
          <t xml:space="preserve">  • Results auto-calculate instantly on the OUTPUT sheet</t>
        </is>
      </c>
    </row>
    <row r="28" ht="22" customHeight="1">
      <c r="A28" s="6" t="inlineStr">
        <is>
          <t xml:space="preserve">  • Adjust CONFIG values only if you understand the assumptions</t>
        </is>
      </c>
    </row>
  </sheetData>
  <mergeCells count="18">
    <mergeCell ref="A26:B26"/>
    <mergeCell ref="A21:B21"/>
    <mergeCell ref="A2:B2"/>
    <mergeCell ref="A16:B16"/>
    <mergeCell ref="A15:B15"/>
    <mergeCell ref="A11:B11"/>
    <mergeCell ref="A10:B10"/>
    <mergeCell ref="A5:B5"/>
    <mergeCell ref="A23:B23"/>
    <mergeCell ref="A27:B27"/>
    <mergeCell ref="A28:B28"/>
    <mergeCell ref="A14:B14"/>
    <mergeCell ref="A1:B1"/>
    <mergeCell ref="A17:B17"/>
    <mergeCell ref="A9:B9"/>
    <mergeCell ref="A18:B18"/>
    <mergeCell ref="A8:B8"/>
    <mergeCell ref="A22:B2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C9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30" customWidth="1" min="3" max="3"/>
    <col width="16" customWidth="1" min="4" max="4"/>
  </cols>
  <sheetData>
    <row r="1" ht="28" customHeight="1">
      <c r="A1" s="7" t="inlineStr">
        <is>
          <t xml:space="preserve">  CONFIGURATION — Targets &amp; Assumptions</t>
        </is>
      </c>
      <c r="B1" s="8" t="n"/>
      <c r="C1" s="8" t="n"/>
    </row>
    <row r="3" ht="26" customHeight="1">
      <c r="A3" s="9" t="inlineStr">
        <is>
          <t>Target Utilization Rate</t>
        </is>
      </c>
      <c r="B3" s="10" t="n">
        <v>0.8</v>
      </c>
      <c r="C3" s="11" t="inlineStr">
        <is>
          <t>Industry standard: 75-85%</t>
        </is>
      </c>
    </row>
    <row r="4" ht="26" customHeight="1">
      <c r="A4" s="9" t="inlineStr">
        <is>
          <t>Excellent Utilization Threshold</t>
        </is>
      </c>
      <c r="B4" s="10" t="n">
        <v>0.85</v>
      </c>
      <c r="C4" s="11" t="inlineStr">
        <is>
          <t>Above this = excellent performance</t>
        </is>
      </c>
    </row>
    <row r="5" ht="26" customHeight="1">
      <c r="A5" s="9" t="inlineStr">
        <is>
          <t>Warning Utilization Threshold</t>
        </is>
      </c>
      <c r="B5" s="10" t="n">
        <v>0.6</v>
      </c>
      <c r="C5" s="11" t="inlineStr">
        <is>
          <t>Below this = needs attention</t>
        </is>
      </c>
    </row>
    <row r="6" ht="26" customHeight="1">
      <c r="A6" s="9" t="inlineStr">
        <is>
          <t>Working Days Per Month</t>
        </is>
      </c>
      <c r="B6" s="12" t="n">
        <v>22</v>
      </c>
      <c r="C6" s="11" t="inlineStr">
        <is>
          <t>Typical business days</t>
        </is>
      </c>
    </row>
    <row r="7" ht="26" customHeight="1">
      <c r="A7" s="9" t="inlineStr">
        <is>
          <t>Hours Per Work Day</t>
        </is>
      </c>
      <c r="B7" s="12" t="n">
        <v>8</v>
      </c>
      <c r="C7" s="11" t="inlineStr">
        <is>
          <t>Standard work day length</t>
        </is>
      </c>
    </row>
    <row r="8" ht="26" customHeight="1">
      <c r="A8" s="9" t="inlineStr">
        <is>
          <t>Overhead Cost Per Person/Month</t>
        </is>
      </c>
      <c r="B8" s="13" t="n">
        <v>2500</v>
      </c>
      <c r="C8" s="11" t="inlineStr">
        <is>
          <t>Benefits, office, tools etc.</t>
        </is>
      </c>
    </row>
    <row r="9" ht="26" customHeight="1">
      <c r="A9" s="9" t="inlineStr">
        <is>
          <t>Utilization Improvement Target</t>
        </is>
      </c>
      <c r="B9" s="10" t="n">
        <v>0.05</v>
      </c>
      <c r="C9" s="11" t="inlineStr">
        <is>
          <t>Improvement scenario (+5%)</t>
        </is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6A34A"/>
    <outlinePr summaryBelow="1" summaryRight="1"/>
    <pageSetUpPr/>
  </sheetPr>
  <dimension ref="A1:E28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18" customWidth="1" min="2" max="2"/>
    <col width="18" customWidth="1" min="3" max="3"/>
    <col width="18" customWidth="1" min="4" max="4"/>
    <col width="16" customWidth="1" min="5" max="5"/>
    <col width="16" customWidth="1" min="6" max="6"/>
    <col width="16" customWidth="1" min="7" max="7"/>
    <col width="16" customWidth="1" min="8" max="8"/>
  </cols>
  <sheetData>
    <row r="1" ht="28" customHeight="1">
      <c r="A1" s="14" t="inlineStr">
        <is>
          <t xml:space="preserve">  TEAM DATA — Enter your data in yellow cells</t>
        </is>
      </c>
      <c r="B1" s="15" t="n"/>
      <c r="C1" s="15" t="n"/>
      <c r="D1" s="15" t="n"/>
      <c r="E1" s="15" t="n"/>
    </row>
    <row r="3" ht="32" customHeight="1">
      <c r="A3" s="16" t="inlineStr">
        <is>
          <t>Team Member</t>
        </is>
      </c>
      <c r="B3" s="16" t="inlineStr">
        <is>
          <t>Role</t>
        </is>
      </c>
      <c r="C3" s="16" t="inlineStr">
        <is>
          <t>Available Hrs/Mo</t>
        </is>
      </c>
      <c r="D3" s="16" t="inlineStr">
        <is>
          <t>Billable Hrs/Mo</t>
        </is>
      </c>
      <c r="E3" s="16" t="inlineStr">
        <is>
          <t>Hourly Rate ($)</t>
        </is>
      </c>
    </row>
    <row r="4">
      <c r="A4" s="17" t="inlineStr">
        <is>
          <t>Sarah Johnson</t>
        </is>
      </c>
      <c r="B4" s="17" t="inlineStr">
        <is>
          <t>Senior Designer</t>
        </is>
      </c>
      <c r="C4" s="18" t="n">
        <v>176</v>
      </c>
      <c r="D4" s="18" t="n">
        <v>148</v>
      </c>
      <c r="E4" s="19" t="n">
        <v>175</v>
      </c>
    </row>
    <row r="5">
      <c r="A5" s="20" t="inlineStr">
        <is>
          <t>Mike Chen</t>
        </is>
      </c>
      <c r="B5" s="20" t="inlineStr">
        <is>
          <t>Developer</t>
        </is>
      </c>
      <c r="C5" s="21" t="n">
        <v>176</v>
      </c>
      <c r="D5" s="21" t="n">
        <v>160</v>
      </c>
      <c r="E5" s="22" t="n">
        <v>200</v>
      </c>
    </row>
    <row r="6">
      <c r="A6" s="17" t="inlineStr">
        <is>
          <t>Lisa Park</t>
        </is>
      </c>
      <c r="B6" s="17" t="inlineStr">
        <is>
          <t>Project Manager</t>
        </is>
      </c>
      <c r="C6" s="18" t="n">
        <v>176</v>
      </c>
      <c r="D6" s="18" t="n">
        <v>110</v>
      </c>
      <c r="E6" s="19" t="n">
        <v>150</v>
      </c>
    </row>
    <row r="7">
      <c r="A7" s="20" t="inlineStr">
        <is>
          <t>James Wilson</t>
        </is>
      </c>
      <c r="B7" s="20" t="inlineStr">
        <is>
          <t>Junior Designer</t>
        </is>
      </c>
      <c r="C7" s="21" t="n">
        <v>176</v>
      </c>
      <c r="D7" s="21" t="n">
        <v>100</v>
      </c>
      <c r="E7" s="22" t="n">
        <v>100</v>
      </c>
    </row>
    <row r="8">
      <c r="A8" s="17" t="inlineStr">
        <is>
          <t>Anna Smith</t>
        </is>
      </c>
      <c r="B8" s="17" t="inlineStr">
        <is>
          <t>Content Writer</t>
        </is>
      </c>
      <c r="C8" s="18" t="n">
        <v>176</v>
      </c>
      <c r="D8" s="18" t="n">
        <v>132</v>
      </c>
      <c r="E8" s="19" t="n">
        <v>125</v>
      </c>
    </row>
    <row r="9">
      <c r="A9" s="20" t="inlineStr">
        <is>
          <t>Tom Brown</t>
        </is>
      </c>
      <c r="B9" s="20" t="inlineStr">
        <is>
          <t>SEO Specialist</t>
        </is>
      </c>
      <c r="C9" s="21" t="n">
        <v>176</v>
      </c>
      <c r="D9" s="21" t="n">
        <v>145</v>
      </c>
      <c r="E9" s="22" t="n">
        <v>140</v>
      </c>
    </row>
    <row r="10">
      <c r="A10" s="17" t="inlineStr">
        <is>
          <t>Emily Davis</t>
        </is>
      </c>
      <c r="B10" s="17" t="inlineStr">
        <is>
          <t>Account Manager</t>
        </is>
      </c>
      <c r="C10" s="18" t="n">
        <v>176</v>
      </c>
      <c r="D10" s="18" t="n">
        <v>88</v>
      </c>
      <c r="E10" s="19" t="n">
        <v>130</v>
      </c>
    </row>
    <row r="11">
      <c r="A11" s="20" t="inlineStr">
        <is>
          <t>Ryan Lee</t>
        </is>
      </c>
      <c r="B11" s="20" t="inlineStr">
        <is>
          <t>Developer</t>
        </is>
      </c>
      <c r="C11" s="21" t="n">
        <v>176</v>
      </c>
      <c r="D11" s="21" t="n">
        <v>155</v>
      </c>
      <c r="E11" s="22" t="n">
        <v>185</v>
      </c>
    </row>
    <row r="12">
      <c r="A12" s="17" t="n"/>
      <c r="B12" s="17" t="n"/>
      <c r="C12" s="17" t="n"/>
      <c r="D12" s="17" t="n"/>
      <c r="E12" s="17" t="n"/>
    </row>
    <row r="13">
      <c r="A13" s="20" t="n"/>
      <c r="B13" s="20" t="n"/>
      <c r="C13" s="20" t="n"/>
      <c r="D13" s="20" t="n"/>
      <c r="E13" s="20" t="n"/>
    </row>
    <row r="14">
      <c r="A14" s="17" t="n"/>
      <c r="B14" s="17" t="n"/>
      <c r="C14" s="17" t="n"/>
      <c r="D14" s="17" t="n"/>
      <c r="E14" s="17" t="n"/>
    </row>
    <row r="15">
      <c r="A15" s="20" t="n"/>
      <c r="B15" s="20" t="n"/>
      <c r="C15" s="20" t="n"/>
      <c r="D15" s="20" t="n"/>
      <c r="E15" s="20" t="n"/>
    </row>
    <row r="16">
      <c r="A16" s="17" t="n"/>
      <c r="B16" s="17" t="n"/>
      <c r="C16" s="17" t="n"/>
      <c r="D16" s="17" t="n"/>
      <c r="E16" s="17" t="n"/>
    </row>
    <row r="17">
      <c r="A17" s="20" t="n"/>
      <c r="B17" s="20" t="n"/>
      <c r="C17" s="20" t="n"/>
      <c r="D17" s="20" t="n"/>
      <c r="E17" s="20" t="n"/>
    </row>
    <row r="18">
      <c r="A18" s="17" t="n"/>
      <c r="B18" s="17" t="n"/>
      <c r="C18" s="17" t="n"/>
      <c r="D18" s="17" t="n"/>
      <c r="E18" s="17" t="n"/>
    </row>
    <row r="19">
      <c r="A19" s="20" t="n"/>
      <c r="B19" s="20" t="n"/>
      <c r="C19" s="20" t="n"/>
      <c r="D19" s="20" t="n"/>
      <c r="E19" s="20" t="n"/>
    </row>
    <row r="20">
      <c r="A20" s="17" t="n"/>
      <c r="B20" s="17" t="n"/>
      <c r="C20" s="17" t="n"/>
      <c r="D20" s="17" t="n"/>
      <c r="E20" s="17" t="n"/>
    </row>
    <row r="21">
      <c r="A21" s="20" t="n"/>
      <c r="B21" s="20" t="n"/>
      <c r="C21" s="20" t="n"/>
      <c r="D21" s="20" t="n"/>
      <c r="E21" s="20" t="n"/>
    </row>
    <row r="22">
      <c r="A22" s="17" t="n"/>
      <c r="B22" s="17" t="n"/>
      <c r="C22" s="17" t="n"/>
      <c r="D22" s="17" t="n"/>
      <c r="E22" s="17" t="n"/>
    </row>
    <row r="23">
      <c r="A23" s="20" t="n"/>
      <c r="B23" s="20" t="n"/>
      <c r="C23" s="20" t="n"/>
      <c r="D23" s="20" t="n"/>
      <c r="E23" s="20" t="n"/>
    </row>
    <row r="24">
      <c r="A24" s="17" t="n"/>
      <c r="B24" s="17" t="n"/>
      <c r="C24" s="17" t="n"/>
      <c r="D24" s="17" t="n"/>
      <c r="E24" s="17" t="n"/>
    </row>
    <row r="25">
      <c r="A25" s="20" t="n"/>
      <c r="B25" s="20" t="n"/>
      <c r="C25" s="20" t="n"/>
      <c r="D25" s="20" t="n"/>
      <c r="E25" s="20" t="n"/>
    </row>
    <row r="26">
      <c r="A26" s="17" t="n"/>
      <c r="B26" s="17" t="n"/>
      <c r="C26" s="17" t="n"/>
      <c r="D26" s="17" t="n"/>
      <c r="E26" s="17" t="n"/>
    </row>
    <row r="27">
      <c r="A27" s="20" t="n"/>
      <c r="B27" s="20" t="n"/>
      <c r="C27" s="20" t="n"/>
      <c r="D27" s="20" t="n"/>
      <c r="E27" s="20" t="n"/>
    </row>
    <row r="28">
      <c r="A28" s="17" t="n"/>
      <c r="B28" s="17" t="n"/>
      <c r="C28" s="17" t="n"/>
      <c r="D28" s="17" t="n"/>
      <c r="E28" s="17" t="n"/>
    </row>
  </sheetData>
  <mergeCells count="1">
    <mergeCell ref="A1:E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D97706"/>
    <outlinePr summaryBelow="1" summaryRight="1"/>
    <pageSetUpPr/>
  </sheetPr>
  <dimension ref="A1:H54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16" customWidth="1" min="2" max="2"/>
    <col width="16" customWidth="1" min="3" max="3"/>
    <col width="16" customWidth="1" min="4" max="4"/>
    <col width="18" customWidth="1" min="5" max="5"/>
    <col width="18" customWidth="1" min="6" max="6"/>
    <col width="18" customWidth="1" min="7" max="7"/>
    <col width="18" customWidth="1" min="8" max="8"/>
    <col width="16" customWidth="1" min="9" max="9"/>
    <col width="16" customWidth="1" min="10" max="10"/>
  </cols>
  <sheetData>
    <row r="1" ht="28" customHeight="1">
      <c r="A1" s="23" t="inlineStr">
        <is>
          <t xml:space="preserve">  CALCULATIONS — All formulas, do NOT edit</t>
        </is>
      </c>
      <c r="B1" s="24" t="n"/>
      <c r="C1" s="24" t="n"/>
      <c r="D1" s="24" t="n"/>
      <c r="E1" s="24" t="n"/>
      <c r="F1" s="24" t="n"/>
      <c r="G1" s="24" t="n"/>
      <c r="H1" s="24" t="n"/>
    </row>
    <row r="3" ht="28" customHeight="1">
      <c r="A3" s="25" t="inlineStr">
        <is>
          <t xml:space="preserve">  PER-PERSON UTILIZATION</t>
        </is>
      </c>
      <c r="B3" s="26" t="n"/>
      <c r="C3" s="26" t="n"/>
      <c r="D3" s="26" t="n"/>
      <c r="E3" s="26" t="n"/>
      <c r="F3" s="26" t="n"/>
      <c r="G3" s="26" t="n"/>
      <c r="H3" s="26" t="n"/>
    </row>
    <row r="4" ht="32" customHeight="1">
      <c r="A4" s="16" t="inlineStr">
        <is>
          <t>Team Member</t>
        </is>
      </c>
      <c r="B4" s="16" t="inlineStr">
        <is>
          <t>Utilization %</t>
        </is>
      </c>
      <c r="C4" s="16" t="inlineStr">
        <is>
          <t>Status</t>
        </is>
      </c>
      <c r="D4" s="16" t="inlineStr">
        <is>
          <t>Non-Billable Hrs</t>
        </is>
      </c>
      <c r="E4" s="16" t="inlineStr">
        <is>
          <t>Revenue Actual</t>
        </is>
      </c>
      <c r="F4" s="16" t="inlineStr">
        <is>
          <t>Revenue at Target</t>
        </is>
      </c>
      <c r="G4" s="16" t="inlineStr">
        <is>
          <t>Revenue Gap</t>
        </is>
      </c>
      <c r="H4" s="16" t="inlineStr">
        <is>
          <t>Efficiency Score</t>
        </is>
      </c>
    </row>
    <row r="5">
      <c r="A5" s="27">
        <f>IF(INPUT!A4="","",INPUT!A4)</f>
        <v/>
      </c>
      <c r="B5" s="28">
        <f>IF(INPUT!A4="","",IFERROR(INPUT!D4/INPUT!C4,0))</f>
        <v/>
      </c>
      <c r="C5" s="29">
        <f>IF(INPUT!A4="","",IF(B5&gt;=CONFIG!B4,"EXCELLENT",IF(B5&gt;=CONFIG!B3,"ON TARGET",IF(B5&gt;=CONFIG!B5,"BELOW TARGET","NEEDS ATTENTION"))))</f>
        <v/>
      </c>
      <c r="D5" s="30">
        <f>IF(INPUT!A4="","",INPUT!C4-INPUT!D4)</f>
        <v/>
      </c>
      <c r="E5" s="31">
        <f>IF(INPUT!A4="","",INPUT!D4*INPUT!E4)</f>
        <v/>
      </c>
      <c r="F5" s="31">
        <f>IF(INPUT!A4="","",INPUT!C4*CONFIG!B3*INPUT!E4)</f>
        <v/>
      </c>
      <c r="G5" s="31">
        <f>IF(INPUT!A4="","",F5-E5)</f>
        <v/>
      </c>
      <c r="H5" s="32">
        <f>IF(INPUT!A4="","",IFERROR(B5/CONFIG!B3*100,0))</f>
        <v/>
      </c>
    </row>
    <row r="6">
      <c r="A6" s="33">
        <f>IF(INPUT!A5="","",INPUT!A5)</f>
        <v/>
      </c>
      <c r="B6" s="34">
        <f>IF(INPUT!A5="","",IFERROR(INPUT!D5/INPUT!C5,0))</f>
        <v/>
      </c>
      <c r="C6" s="35">
        <f>IF(INPUT!A5="","",IF(B6&gt;=CONFIG!B4,"EXCELLENT",IF(B6&gt;=CONFIG!B3,"ON TARGET",IF(B6&gt;=CONFIG!B5,"BELOW TARGET","NEEDS ATTENTION"))))</f>
        <v/>
      </c>
      <c r="D6" s="36">
        <f>IF(INPUT!A5="","",INPUT!C5-INPUT!D5)</f>
        <v/>
      </c>
      <c r="E6" s="37">
        <f>IF(INPUT!A5="","",INPUT!D5*INPUT!E5)</f>
        <v/>
      </c>
      <c r="F6" s="37">
        <f>IF(INPUT!A5="","",INPUT!C5*CONFIG!B3*INPUT!E5)</f>
        <v/>
      </c>
      <c r="G6" s="37">
        <f>IF(INPUT!A5="","",F6-E6)</f>
        <v/>
      </c>
      <c r="H6" s="38">
        <f>IF(INPUT!A5="","",IFERROR(B6/CONFIG!B3*100,0))</f>
        <v/>
      </c>
    </row>
    <row r="7">
      <c r="A7" s="27">
        <f>IF(INPUT!A6="","",INPUT!A6)</f>
        <v/>
      </c>
      <c r="B7" s="28">
        <f>IF(INPUT!A6="","",IFERROR(INPUT!D6/INPUT!C6,0))</f>
        <v/>
      </c>
      <c r="C7" s="29">
        <f>IF(INPUT!A6="","",IF(B7&gt;=CONFIG!B4,"EXCELLENT",IF(B7&gt;=CONFIG!B3,"ON TARGET",IF(B7&gt;=CONFIG!B5,"BELOW TARGET","NEEDS ATTENTION"))))</f>
        <v/>
      </c>
      <c r="D7" s="30">
        <f>IF(INPUT!A6="","",INPUT!C6-INPUT!D6)</f>
        <v/>
      </c>
      <c r="E7" s="31">
        <f>IF(INPUT!A6="","",INPUT!D6*INPUT!E6)</f>
        <v/>
      </c>
      <c r="F7" s="31">
        <f>IF(INPUT!A6="","",INPUT!C6*CONFIG!B3*INPUT!E6)</f>
        <v/>
      </c>
      <c r="G7" s="31">
        <f>IF(INPUT!A6="","",F7-E7)</f>
        <v/>
      </c>
      <c r="H7" s="32">
        <f>IF(INPUT!A6="","",IFERROR(B7/CONFIG!B3*100,0))</f>
        <v/>
      </c>
    </row>
    <row r="8">
      <c r="A8" s="33">
        <f>IF(INPUT!A7="","",INPUT!A7)</f>
        <v/>
      </c>
      <c r="B8" s="34">
        <f>IF(INPUT!A7="","",IFERROR(INPUT!D7/INPUT!C7,0))</f>
        <v/>
      </c>
      <c r="C8" s="35">
        <f>IF(INPUT!A7="","",IF(B8&gt;=CONFIG!B4,"EXCELLENT",IF(B8&gt;=CONFIG!B3,"ON TARGET",IF(B8&gt;=CONFIG!B5,"BELOW TARGET","NEEDS ATTENTION"))))</f>
        <v/>
      </c>
      <c r="D8" s="36">
        <f>IF(INPUT!A7="","",INPUT!C7-INPUT!D7)</f>
        <v/>
      </c>
      <c r="E8" s="37">
        <f>IF(INPUT!A7="","",INPUT!D7*INPUT!E7)</f>
        <v/>
      </c>
      <c r="F8" s="37">
        <f>IF(INPUT!A7="","",INPUT!C7*CONFIG!B3*INPUT!E7)</f>
        <v/>
      </c>
      <c r="G8" s="37">
        <f>IF(INPUT!A7="","",F8-E8)</f>
        <v/>
      </c>
      <c r="H8" s="38">
        <f>IF(INPUT!A7="","",IFERROR(B8/CONFIG!B3*100,0))</f>
        <v/>
      </c>
    </row>
    <row r="9">
      <c r="A9" s="27">
        <f>IF(INPUT!A8="","",INPUT!A8)</f>
        <v/>
      </c>
      <c r="B9" s="28">
        <f>IF(INPUT!A8="","",IFERROR(INPUT!D8/INPUT!C8,0))</f>
        <v/>
      </c>
      <c r="C9" s="29">
        <f>IF(INPUT!A8="","",IF(B9&gt;=CONFIG!B4,"EXCELLENT",IF(B9&gt;=CONFIG!B3,"ON TARGET",IF(B9&gt;=CONFIG!B5,"BELOW TARGET","NEEDS ATTENTION"))))</f>
        <v/>
      </c>
      <c r="D9" s="30">
        <f>IF(INPUT!A8="","",INPUT!C8-INPUT!D8)</f>
        <v/>
      </c>
      <c r="E9" s="31">
        <f>IF(INPUT!A8="","",INPUT!D8*INPUT!E8)</f>
        <v/>
      </c>
      <c r="F9" s="31">
        <f>IF(INPUT!A8="","",INPUT!C8*CONFIG!B3*INPUT!E8)</f>
        <v/>
      </c>
      <c r="G9" s="31">
        <f>IF(INPUT!A8="","",F9-E9)</f>
        <v/>
      </c>
      <c r="H9" s="32">
        <f>IF(INPUT!A8="","",IFERROR(B9/CONFIG!B3*100,0))</f>
        <v/>
      </c>
    </row>
    <row r="10">
      <c r="A10" s="33">
        <f>IF(INPUT!A9="","",INPUT!A9)</f>
        <v/>
      </c>
      <c r="B10" s="34">
        <f>IF(INPUT!A9="","",IFERROR(INPUT!D9/INPUT!C9,0))</f>
        <v/>
      </c>
      <c r="C10" s="35">
        <f>IF(INPUT!A9="","",IF(B10&gt;=CONFIG!B4,"EXCELLENT",IF(B10&gt;=CONFIG!B3,"ON TARGET",IF(B10&gt;=CONFIG!B5,"BELOW TARGET","NEEDS ATTENTION"))))</f>
        <v/>
      </c>
      <c r="D10" s="36">
        <f>IF(INPUT!A9="","",INPUT!C9-INPUT!D9)</f>
        <v/>
      </c>
      <c r="E10" s="37">
        <f>IF(INPUT!A9="","",INPUT!D9*INPUT!E9)</f>
        <v/>
      </c>
      <c r="F10" s="37">
        <f>IF(INPUT!A9="","",INPUT!C9*CONFIG!B3*INPUT!E9)</f>
        <v/>
      </c>
      <c r="G10" s="37">
        <f>IF(INPUT!A9="","",F10-E10)</f>
        <v/>
      </c>
      <c r="H10" s="38">
        <f>IF(INPUT!A9="","",IFERROR(B10/CONFIG!B3*100,0))</f>
        <v/>
      </c>
    </row>
    <row r="11">
      <c r="A11" s="27">
        <f>IF(INPUT!A10="","",INPUT!A10)</f>
        <v/>
      </c>
      <c r="B11" s="28">
        <f>IF(INPUT!A10="","",IFERROR(INPUT!D10/INPUT!C10,0))</f>
        <v/>
      </c>
      <c r="C11" s="29">
        <f>IF(INPUT!A10="","",IF(B11&gt;=CONFIG!B4,"EXCELLENT",IF(B11&gt;=CONFIG!B3,"ON TARGET",IF(B11&gt;=CONFIG!B5,"BELOW TARGET","NEEDS ATTENTION"))))</f>
        <v/>
      </c>
      <c r="D11" s="30">
        <f>IF(INPUT!A10="","",INPUT!C10-INPUT!D10)</f>
        <v/>
      </c>
      <c r="E11" s="31">
        <f>IF(INPUT!A10="","",INPUT!D10*INPUT!E10)</f>
        <v/>
      </c>
      <c r="F11" s="31">
        <f>IF(INPUT!A10="","",INPUT!C10*CONFIG!B3*INPUT!E10)</f>
        <v/>
      </c>
      <c r="G11" s="31">
        <f>IF(INPUT!A10="","",F11-E11)</f>
        <v/>
      </c>
      <c r="H11" s="32">
        <f>IF(INPUT!A10="","",IFERROR(B11/CONFIG!B3*100,0))</f>
        <v/>
      </c>
    </row>
    <row r="12">
      <c r="A12" s="33">
        <f>IF(INPUT!A11="","",INPUT!A11)</f>
        <v/>
      </c>
      <c r="B12" s="34">
        <f>IF(INPUT!A11="","",IFERROR(INPUT!D11/INPUT!C11,0))</f>
        <v/>
      </c>
      <c r="C12" s="35">
        <f>IF(INPUT!A11="","",IF(B12&gt;=CONFIG!B4,"EXCELLENT",IF(B12&gt;=CONFIG!B3,"ON TARGET",IF(B12&gt;=CONFIG!B5,"BELOW TARGET","NEEDS ATTENTION"))))</f>
        <v/>
      </c>
      <c r="D12" s="36">
        <f>IF(INPUT!A11="","",INPUT!C11-INPUT!D11)</f>
        <v/>
      </c>
      <c r="E12" s="37">
        <f>IF(INPUT!A11="","",INPUT!D11*INPUT!E11)</f>
        <v/>
      </c>
      <c r="F12" s="37">
        <f>IF(INPUT!A11="","",INPUT!C11*CONFIG!B3*INPUT!E11)</f>
        <v/>
      </c>
      <c r="G12" s="37">
        <f>IF(INPUT!A11="","",F12-E12)</f>
        <v/>
      </c>
      <c r="H12" s="38">
        <f>IF(INPUT!A11="","",IFERROR(B12/CONFIG!B3*100,0))</f>
        <v/>
      </c>
    </row>
    <row r="13">
      <c r="A13" s="27">
        <f>IF(INPUT!A12="","",INPUT!A12)</f>
        <v/>
      </c>
      <c r="B13" s="28">
        <f>IF(INPUT!A12="","",IFERROR(INPUT!D12/INPUT!C12,0))</f>
        <v/>
      </c>
      <c r="C13" s="29">
        <f>IF(INPUT!A12="","",IF(B13&gt;=CONFIG!B4,"EXCELLENT",IF(B13&gt;=CONFIG!B3,"ON TARGET",IF(B13&gt;=CONFIG!B5,"BELOW TARGET","NEEDS ATTENTION"))))</f>
        <v/>
      </c>
      <c r="D13" s="30">
        <f>IF(INPUT!A12="","",INPUT!C12-INPUT!D12)</f>
        <v/>
      </c>
      <c r="E13" s="31">
        <f>IF(INPUT!A12="","",INPUT!D12*INPUT!E12)</f>
        <v/>
      </c>
      <c r="F13" s="31">
        <f>IF(INPUT!A12="","",INPUT!C12*CONFIG!B3*INPUT!E12)</f>
        <v/>
      </c>
      <c r="G13" s="31">
        <f>IF(INPUT!A12="","",F13-E13)</f>
        <v/>
      </c>
      <c r="H13" s="32">
        <f>IF(INPUT!A12="","",IFERROR(B13/CONFIG!B3*100,0))</f>
        <v/>
      </c>
    </row>
    <row r="14">
      <c r="A14" s="33">
        <f>IF(INPUT!A13="","",INPUT!A13)</f>
        <v/>
      </c>
      <c r="B14" s="34">
        <f>IF(INPUT!A13="","",IFERROR(INPUT!D13/INPUT!C13,0))</f>
        <v/>
      </c>
      <c r="C14" s="35">
        <f>IF(INPUT!A13="","",IF(B14&gt;=CONFIG!B4,"EXCELLENT",IF(B14&gt;=CONFIG!B3,"ON TARGET",IF(B14&gt;=CONFIG!B5,"BELOW TARGET","NEEDS ATTENTION"))))</f>
        <v/>
      </c>
      <c r="D14" s="36">
        <f>IF(INPUT!A13="","",INPUT!C13-INPUT!D13)</f>
        <v/>
      </c>
      <c r="E14" s="37">
        <f>IF(INPUT!A13="","",INPUT!D13*INPUT!E13)</f>
        <v/>
      </c>
      <c r="F14" s="37">
        <f>IF(INPUT!A13="","",INPUT!C13*CONFIG!B3*INPUT!E13)</f>
        <v/>
      </c>
      <c r="G14" s="37">
        <f>IF(INPUT!A13="","",F14-E14)</f>
        <v/>
      </c>
      <c r="H14" s="38">
        <f>IF(INPUT!A13="","",IFERROR(B14/CONFIG!B3*100,0))</f>
        <v/>
      </c>
    </row>
    <row r="15">
      <c r="A15" s="27">
        <f>IF(INPUT!A14="","",INPUT!A14)</f>
        <v/>
      </c>
      <c r="B15" s="28">
        <f>IF(INPUT!A14="","",IFERROR(INPUT!D14/INPUT!C14,0))</f>
        <v/>
      </c>
      <c r="C15" s="29">
        <f>IF(INPUT!A14="","",IF(B15&gt;=CONFIG!B4,"EXCELLENT",IF(B15&gt;=CONFIG!B3,"ON TARGET",IF(B15&gt;=CONFIG!B5,"BELOW TARGET","NEEDS ATTENTION"))))</f>
        <v/>
      </c>
      <c r="D15" s="30">
        <f>IF(INPUT!A14="","",INPUT!C14-INPUT!D14)</f>
        <v/>
      </c>
      <c r="E15" s="31">
        <f>IF(INPUT!A14="","",INPUT!D14*INPUT!E14)</f>
        <v/>
      </c>
      <c r="F15" s="31">
        <f>IF(INPUT!A14="","",INPUT!C14*CONFIG!B3*INPUT!E14)</f>
        <v/>
      </c>
      <c r="G15" s="31">
        <f>IF(INPUT!A14="","",F15-E15)</f>
        <v/>
      </c>
      <c r="H15" s="32">
        <f>IF(INPUT!A14="","",IFERROR(B15/CONFIG!B3*100,0))</f>
        <v/>
      </c>
    </row>
    <row r="16">
      <c r="A16" s="33">
        <f>IF(INPUT!A15="","",INPUT!A15)</f>
        <v/>
      </c>
      <c r="B16" s="34">
        <f>IF(INPUT!A15="","",IFERROR(INPUT!D15/INPUT!C15,0))</f>
        <v/>
      </c>
      <c r="C16" s="35">
        <f>IF(INPUT!A15="","",IF(B16&gt;=CONFIG!B4,"EXCELLENT",IF(B16&gt;=CONFIG!B3,"ON TARGET",IF(B16&gt;=CONFIG!B5,"BELOW TARGET","NEEDS ATTENTION"))))</f>
        <v/>
      </c>
      <c r="D16" s="36">
        <f>IF(INPUT!A15="","",INPUT!C15-INPUT!D15)</f>
        <v/>
      </c>
      <c r="E16" s="37">
        <f>IF(INPUT!A15="","",INPUT!D15*INPUT!E15)</f>
        <v/>
      </c>
      <c r="F16" s="37">
        <f>IF(INPUT!A15="","",INPUT!C15*CONFIG!B3*INPUT!E15)</f>
        <v/>
      </c>
      <c r="G16" s="37">
        <f>IF(INPUT!A15="","",F16-E16)</f>
        <v/>
      </c>
      <c r="H16" s="38">
        <f>IF(INPUT!A15="","",IFERROR(B16/CONFIG!B3*100,0))</f>
        <v/>
      </c>
    </row>
    <row r="17">
      <c r="A17" s="27">
        <f>IF(INPUT!A16="","",INPUT!A16)</f>
        <v/>
      </c>
      <c r="B17" s="28">
        <f>IF(INPUT!A16="","",IFERROR(INPUT!D16/INPUT!C16,0))</f>
        <v/>
      </c>
      <c r="C17" s="29">
        <f>IF(INPUT!A16="","",IF(B17&gt;=CONFIG!B4,"EXCELLENT",IF(B17&gt;=CONFIG!B3,"ON TARGET",IF(B17&gt;=CONFIG!B5,"BELOW TARGET","NEEDS ATTENTION"))))</f>
        <v/>
      </c>
      <c r="D17" s="30">
        <f>IF(INPUT!A16="","",INPUT!C16-INPUT!D16)</f>
        <v/>
      </c>
      <c r="E17" s="31">
        <f>IF(INPUT!A16="","",INPUT!D16*INPUT!E16)</f>
        <v/>
      </c>
      <c r="F17" s="31">
        <f>IF(INPUT!A16="","",INPUT!C16*CONFIG!B3*INPUT!E16)</f>
        <v/>
      </c>
      <c r="G17" s="31">
        <f>IF(INPUT!A16="","",F17-E17)</f>
        <v/>
      </c>
      <c r="H17" s="32">
        <f>IF(INPUT!A16="","",IFERROR(B17/CONFIG!B3*100,0))</f>
        <v/>
      </c>
    </row>
    <row r="18">
      <c r="A18" s="33">
        <f>IF(INPUT!A17="","",INPUT!A17)</f>
        <v/>
      </c>
      <c r="B18" s="34">
        <f>IF(INPUT!A17="","",IFERROR(INPUT!D17/INPUT!C17,0))</f>
        <v/>
      </c>
      <c r="C18" s="35">
        <f>IF(INPUT!A17="","",IF(B18&gt;=CONFIG!B4,"EXCELLENT",IF(B18&gt;=CONFIG!B3,"ON TARGET",IF(B18&gt;=CONFIG!B5,"BELOW TARGET","NEEDS ATTENTION"))))</f>
        <v/>
      </c>
      <c r="D18" s="36">
        <f>IF(INPUT!A17="","",INPUT!C17-INPUT!D17)</f>
        <v/>
      </c>
      <c r="E18" s="37">
        <f>IF(INPUT!A17="","",INPUT!D17*INPUT!E17)</f>
        <v/>
      </c>
      <c r="F18" s="37">
        <f>IF(INPUT!A17="","",INPUT!C17*CONFIG!B3*INPUT!E17)</f>
        <v/>
      </c>
      <c r="G18" s="37">
        <f>IF(INPUT!A17="","",F18-E18)</f>
        <v/>
      </c>
      <c r="H18" s="38">
        <f>IF(INPUT!A17="","",IFERROR(B18/CONFIG!B3*100,0))</f>
        <v/>
      </c>
    </row>
    <row r="19">
      <c r="A19" s="27">
        <f>IF(INPUT!A18="","",INPUT!A18)</f>
        <v/>
      </c>
      <c r="B19" s="28">
        <f>IF(INPUT!A18="","",IFERROR(INPUT!D18/INPUT!C18,0))</f>
        <v/>
      </c>
      <c r="C19" s="29">
        <f>IF(INPUT!A18="","",IF(B19&gt;=CONFIG!B4,"EXCELLENT",IF(B19&gt;=CONFIG!B3,"ON TARGET",IF(B19&gt;=CONFIG!B5,"BELOW TARGET","NEEDS ATTENTION"))))</f>
        <v/>
      </c>
      <c r="D19" s="30">
        <f>IF(INPUT!A18="","",INPUT!C18-INPUT!D18)</f>
        <v/>
      </c>
      <c r="E19" s="31">
        <f>IF(INPUT!A18="","",INPUT!D18*INPUT!E18)</f>
        <v/>
      </c>
      <c r="F19" s="31">
        <f>IF(INPUT!A18="","",INPUT!C18*CONFIG!B3*INPUT!E18)</f>
        <v/>
      </c>
      <c r="G19" s="31">
        <f>IF(INPUT!A18="","",F19-E19)</f>
        <v/>
      </c>
      <c r="H19" s="32">
        <f>IF(INPUT!A18="","",IFERROR(B19/CONFIG!B3*100,0))</f>
        <v/>
      </c>
    </row>
    <row r="20">
      <c r="A20" s="33">
        <f>IF(INPUT!A19="","",INPUT!A19)</f>
        <v/>
      </c>
      <c r="B20" s="34">
        <f>IF(INPUT!A19="","",IFERROR(INPUT!D19/INPUT!C19,0))</f>
        <v/>
      </c>
      <c r="C20" s="35">
        <f>IF(INPUT!A19="","",IF(B20&gt;=CONFIG!B4,"EXCELLENT",IF(B20&gt;=CONFIG!B3,"ON TARGET",IF(B20&gt;=CONFIG!B5,"BELOW TARGET","NEEDS ATTENTION"))))</f>
        <v/>
      </c>
      <c r="D20" s="36">
        <f>IF(INPUT!A19="","",INPUT!C19-INPUT!D19)</f>
        <v/>
      </c>
      <c r="E20" s="37">
        <f>IF(INPUT!A19="","",INPUT!D19*INPUT!E19)</f>
        <v/>
      </c>
      <c r="F20" s="37">
        <f>IF(INPUT!A19="","",INPUT!C19*CONFIG!B3*INPUT!E19)</f>
        <v/>
      </c>
      <c r="G20" s="37">
        <f>IF(INPUT!A19="","",F20-E20)</f>
        <v/>
      </c>
      <c r="H20" s="38">
        <f>IF(INPUT!A19="","",IFERROR(B20/CONFIG!B3*100,0))</f>
        <v/>
      </c>
    </row>
    <row r="21">
      <c r="A21" s="27">
        <f>IF(INPUT!A20="","",INPUT!A20)</f>
        <v/>
      </c>
      <c r="B21" s="28">
        <f>IF(INPUT!A20="","",IFERROR(INPUT!D20/INPUT!C20,0))</f>
        <v/>
      </c>
      <c r="C21" s="29">
        <f>IF(INPUT!A20="","",IF(B21&gt;=CONFIG!B4,"EXCELLENT",IF(B21&gt;=CONFIG!B3,"ON TARGET",IF(B21&gt;=CONFIG!B5,"BELOW TARGET","NEEDS ATTENTION"))))</f>
        <v/>
      </c>
      <c r="D21" s="30">
        <f>IF(INPUT!A20="","",INPUT!C20-INPUT!D20)</f>
        <v/>
      </c>
      <c r="E21" s="31">
        <f>IF(INPUT!A20="","",INPUT!D20*INPUT!E20)</f>
        <v/>
      </c>
      <c r="F21" s="31">
        <f>IF(INPUT!A20="","",INPUT!C20*CONFIG!B3*INPUT!E20)</f>
        <v/>
      </c>
      <c r="G21" s="31">
        <f>IF(INPUT!A20="","",F21-E21)</f>
        <v/>
      </c>
      <c r="H21" s="32">
        <f>IF(INPUT!A20="","",IFERROR(B21/CONFIG!B3*100,0))</f>
        <v/>
      </c>
    </row>
    <row r="22">
      <c r="A22" s="33">
        <f>IF(INPUT!A21="","",INPUT!A21)</f>
        <v/>
      </c>
      <c r="B22" s="34">
        <f>IF(INPUT!A21="","",IFERROR(INPUT!D21/INPUT!C21,0))</f>
        <v/>
      </c>
      <c r="C22" s="35">
        <f>IF(INPUT!A21="","",IF(B22&gt;=CONFIG!B4,"EXCELLENT",IF(B22&gt;=CONFIG!B3,"ON TARGET",IF(B22&gt;=CONFIG!B5,"BELOW TARGET","NEEDS ATTENTION"))))</f>
        <v/>
      </c>
      <c r="D22" s="36">
        <f>IF(INPUT!A21="","",INPUT!C21-INPUT!D21)</f>
        <v/>
      </c>
      <c r="E22" s="37">
        <f>IF(INPUT!A21="","",INPUT!D21*INPUT!E21)</f>
        <v/>
      </c>
      <c r="F22" s="37">
        <f>IF(INPUT!A21="","",INPUT!C21*CONFIG!B3*INPUT!E21)</f>
        <v/>
      </c>
      <c r="G22" s="37">
        <f>IF(INPUT!A21="","",F22-E22)</f>
        <v/>
      </c>
      <c r="H22" s="38">
        <f>IF(INPUT!A21="","",IFERROR(B22/CONFIG!B3*100,0))</f>
        <v/>
      </c>
    </row>
    <row r="23">
      <c r="A23" s="27">
        <f>IF(INPUT!A22="","",INPUT!A22)</f>
        <v/>
      </c>
      <c r="B23" s="28">
        <f>IF(INPUT!A22="","",IFERROR(INPUT!D22/INPUT!C22,0))</f>
        <v/>
      </c>
      <c r="C23" s="29">
        <f>IF(INPUT!A22="","",IF(B23&gt;=CONFIG!B4,"EXCELLENT",IF(B23&gt;=CONFIG!B3,"ON TARGET",IF(B23&gt;=CONFIG!B5,"BELOW TARGET","NEEDS ATTENTION"))))</f>
        <v/>
      </c>
      <c r="D23" s="30">
        <f>IF(INPUT!A22="","",INPUT!C22-INPUT!D22)</f>
        <v/>
      </c>
      <c r="E23" s="31">
        <f>IF(INPUT!A22="","",INPUT!D22*INPUT!E22)</f>
        <v/>
      </c>
      <c r="F23" s="31">
        <f>IF(INPUT!A22="","",INPUT!C22*CONFIG!B3*INPUT!E22)</f>
        <v/>
      </c>
      <c r="G23" s="31">
        <f>IF(INPUT!A22="","",F23-E23)</f>
        <v/>
      </c>
      <c r="H23" s="32">
        <f>IF(INPUT!A22="","",IFERROR(B23/CONFIG!B3*100,0))</f>
        <v/>
      </c>
    </row>
    <row r="24">
      <c r="A24" s="33">
        <f>IF(INPUT!A23="","",INPUT!A23)</f>
        <v/>
      </c>
      <c r="B24" s="34">
        <f>IF(INPUT!A23="","",IFERROR(INPUT!D23/INPUT!C23,0))</f>
        <v/>
      </c>
      <c r="C24" s="35">
        <f>IF(INPUT!A23="","",IF(B24&gt;=CONFIG!B4,"EXCELLENT",IF(B24&gt;=CONFIG!B3,"ON TARGET",IF(B24&gt;=CONFIG!B5,"BELOW TARGET","NEEDS ATTENTION"))))</f>
        <v/>
      </c>
      <c r="D24" s="36">
        <f>IF(INPUT!A23="","",INPUT!C23-INPUT!D23)</f>
        <v/>
      </c>
      <c r="E24" s="37">
        <f>IF(INPUT!A23="","",INPUT!D23*INPUT!E23)</f>
        <v/>
      </c>
      <c r="F24" s="37">
        <f>IF(INPUT!A23="","",INPUT!C23*CONFIG!B3*INPUT!E23)</f>
        <v/>
      </c>
      <c r="G24" s="37">
        <f>IF(INPUT!A23="","",F24-E24)</f>
        <v/>
      </c>
      <c r="H24" s="38">
        <f>IF(INPUT!A23="","",IFERROR(B24/CONFIG!B3*100,0))</f>
        <v/>
      </c>
    </row>
    <row r="25">
      <c r="A25" s="27">
        <f>IF(INPUT!A24="","",INPUT!A24)</f>
        <v/>
      </c>
      <c r="B25" s="28">
        <f>IF(INPUT!A24="","",IFERROR(INPUT!D24/INPUT!C24,0))</f>
        <v/>
      </c>
      <c r="C25" s="29">
        <f>IF(INPUT!A24="","",IF(B25&gt;=CONFIG!B4,"EXCELLENT",IF(B25&gt;=CONFIG!B3,"ON TARGET",IF(B25&gt;=CONFIG!B5,"BELOW TARGET","NEEDS ATTENTION"))))</f>
        <v/>
      </c>
      <c r="D25" s="30">
        <f>IF(INPUT!A24="","",INPUT!C24-INPUT!D24)</f>
        <v/>
      </c>
      <c r="E25" s="31">
        <f>IF(INPUT!A24="","",INPUT!D24*INPUT!E24)</f>
        <v/>
      </c>
      <c r="F25" s="31">
        <f>IF(INPUT!A24="","",INPUT!C24*CONFIG!B3*INPUT!E24)</f>
        <v/>
      </c>
      <c r="G25" s="31">
        <f>IF(INPUT!A24="","",F25-E25)</f>
        <v/>
      </c>
      <c r="H25" s="32">
        <f>IF(INPUT!A24="","",IFERROR(B25/CONFIG!B3*100,0))</f>
        <v/>
      </c>
    </row>
    <row r="26">
      <c r="A26" s="33">
        <f>IF(INPUT!A25="","",INPUT!A25)</f>
        <v/>
      </c>
      <c r="B26" s="34">
        <f>IF(INPUT!A25="","",IFERROR(INPUT!D25/INPUT!C25,0))</f>
        <v/>
      </c>
      <c r="C26" s="35">
        <f>IF(INPUT!A25="","",IF(B26&gt;=CONFIG!B4,"EXCELLENT",IF(B26&gt;=CONFIG!B3,"ON TARGET",IF(B26&gt;=CONFIG!B5,"BELOW TARGET","NEEDS ATTENTION"))))</f>
        <v/>
      </c>
      <c r="D26" s="36">
        <f>IF(INPUT!A25="","",INPUT!C25-INPUT!D25)</f>
        <v/>
      </c>
      <c r="E26" s="37">
        <f>IF(INPUT!A25="","",INPUT!D25*INPUT!E25)</f>
        <v/>
      </c>
      <c r="F26" s="37">
        <f>IF(INPUT!A25="","",INPUT!C25*CONFIG!B3*INPUT!E25)</f>
        <v/>
      </c>
      <c r="G26" s="37">
        <f>IF(INPUT!A25="","",F26-E26)</f>
        <v/>
      </c>
      <c r="H26" s="38">
        <f>IF(INPUT!A25="","",IFERROR(B26/CONFIG!B3*100,0))</f>
        <v/>
      </c>
    </row>
    <row r="27">
      <c r="A27" s="27">
        <f>IF(INPUT!A26="","",INPUT!A26)</f>
        <v/>
      </c>
      <c r="B27" s="28">
        <f>IF(INPUT!A26="","",IFERROR(INPUT!D26/INPUT!C26,0))</f>
        <v/>
      </c>
      <c r="C27" s="29">
        <f>IF(INPUT!A26="","",IF(B27&gt;=CONFIG!B4,"EXCELLENT",IF(B27&gt;=CONFIG!B3,"ON TARGET",IF(B27&gt;=CONFIG!B5,"BELOW TARGET","NEEDS ATTENTION"))))</f>
        <v/>
      </c>
      <c r="D27" s="30">
        <f>IF(INPUT!A26="","",INPUT!C26-INPUT!D26)</f>
        <v/>
      </c>
      <c r="E27" s="31">
        <f>IF(INPUT!A26="","",INPUT!D26*INPUT!E26)</f>
        <v/>
      </c>
      <c r="F27" s="31">
        <f>IF(INPUT!A26="","",INPUT!C26*CONFIG!B3*INPUT!E26)</f>
        <v/>
      </c>
      <c r="G27" s="31">
        <f>IF(INPUT!A26="","",F27-E27)</f>
        <v/>
      </c>
      <c r="H27" s="32">
        <f>IF(INPUT!A26="","",IFERROR(B27/CONFIG!B3*100,0))</f>
        <v/>
      </c>
    </row>
    <row r="28">
      <c r="A28" s="33">
        <f>IF(INPUT!A27="","",INPUT!A27)</f>
        <v/>
      </c>
      <c r="B28" s="34">
        <f>IF(INPUT!A27="","",IFERROR(INPUT!D27/INPUT!C27,0))</f>
        <v/>
      </c>
      <c r="C28" s="35">
        <f>IF(INPUT!A27="","",IF(B28&gt;=CONFIG!B4,"EXCELLENT",IF(B28&gt;=CONFIG!B3,"ON TARGET",IF(B28&gt;=CONFIG!B5,"BELOW TARGET","NEEDS ATTENTION"))))</f>
        <v/>
      </c>
      <c r="D28" s="36">
        <f>IF(INPUT!A27="","",INPUT!C27-INPUT!D27)</f>
        <v/>
      </c>
      <c r="E28" s="37">
        <f>IF(INPUT!A27="","",INPUT!D27*INPUT!E27)</f>
        <v/>
      </c>
      <c r="F28" s="37">
        <f>IF(INPUT!A27="","",INPUT!C27*CONFIG!B3*INPUT!E27)</f>
        <v/>
      </c>
      <c r="G28" s="37">
        <f>IF(INPUT!A27="","",F28-E28)</f>
        <v/>
      </c>
      <c r="H28" s="38">
        <f>IF(INPUT!A27="","",IFERROR(B28/CONFIG!B3*100,0))</f>
        <v/>
      </c>
    </row>
    <row r="29">
      <c r="A29" s="27">
        <f>IF(INPUT!A28="","",INPUT!A28)</f>
        <v/>
      </c>
      <c r="B29" s="28">
        <f>IF(INPUT!A28="","",IFERROR(INPUT!D28/INPUT!C28,0))</f>
        <v/>
      </c>
      <c r="C29" s="29">
        <f>IF(INPUT!A28="","",IF(B29&gt;=CONFIG!B4,"EXCELLENT",IF(B29&gt;=CONFIG!B3,"ON TARGET",IF(B29&gt;=CONFIG!B5,"BELOW TARGET","NEEDS ATTENTION"))))</f>
        <v/>
      </c>
      <c r="D29" s="30">
        <f>IF(INPUT!A28="","",INPUT!C28-INPUT!D28)</f>
        <v/>
      </c>
      <c r="E29" s="31">
        <f>IF(INPUT!A28="","",INPUT!D28*INPUT!E28)</f>
        <v/>
      </c>
      <c r="F29" s="31">
        <f>IF(INPUT!A28="","",INPUT!C28*CONFIG!B3*INPUT!E28)</f>
        <v/>
      </c>
      <c r="G29" s="31">
        <f>IF(INPUT!A28="","",F29-E29)</f>
        <v/>
      </c>
      <c r="H29" s="32">
        <f>IF(INPUT!A28="","",IFERROR(B29/CONFIG!B3*100,0))</f>
        <v/>
      </c>
    </row>
    <row r="31" ht="28" customHeight="1">
      <c r="A31" s="39" t="inlineStr">
        <is>
          <t xml:space="preserve">  TEAM SUMMARY METRICS</t>
        </is>
      </c>
      <c r="B31" s="40" t="n"/>
      <c r="C31" s="40" t="n"/>
      <c r="D31" s="40" t="n"/>
      <c r="E31" s="40" t="n"/>
      <c r="F31" s="40" t="n"/>
      <c r="G31" s="40" t="n"/>
      <c r="H31" s="40" t="n"/>
    </row>
    <row r="33" ht="28" customHeight="1">
      <c r="A33" s="41" t="inlineStr">
        <is>
          <t>Team Size (active)</t>
        </is>
      </c>
      <c r="B33" s="42">
        <f>COUNTA(INPUT!A4:A28)</f>
        <v/>
      </c>
    </row>
    <row r="34" ht="28" customHeight="1">
      <c r="A34" s="41" t="inlineStr">
        <is>
          <t>Team Avg Utilization</t>
        </is>
      </c>
      <c r="B34" s="28">
        <f>IFERROR(AVERAGEIF(B5:B29,"&lt;&gt;"&amp;""),0)</f>
        <v/>
      </c>
    </row>
    <row r="35" ht="28" customHeight="1">
      <c r="A35" s="41" t="inlineStr">
        <is>
          <t>Total Available Hours</t>
        </is>
      </c>
      <c r="B35" s="42">
        <f>SUMPRODUCT((INPUT!A4:A28&lt;&gt;"")*INPUT!C4:C28)</f>
        <v/>
      </c>
    </row>
    <row r="36" ht="28" customHeight="1">
      <c r="A36" s="41" t="inlineStr">
        <is>
          <t>Total Billable Hours</t>
        </is>
      </c>
      <c r="B36" s="42">
        <f>SUMPRODUCT((INPUT!A4:A28&lt;&gt;"")*INPUT!D4:D28)</f>
        <v/>
      </c>
    </row>
    <row r="37" ht="28" customHeight="1">
      <c r="A37" s="41" t="inlineStr">
        <is>
          <t>Total Non-Billable Hours</t>
        </is>
      </c>
      <c r="B37" s="42">
        <f>B35-B36</f>
        <v/>
      </c>
    </row>
    <row r="38" ht="28" customHeight="1">
      <c r="A38" s="41" t="inlineStr">
        <is>
          <t>Total Actual Revenue</t>
        </is>
      </c>
      <c r="B38" s="43">
        <f>SUM(E5:E29)</f>
        <v/>
      </c>
    </row>
    <row r="39" ht="28" customHeight="1">
      <c r="A39" s="41" t="inlineStr">
        <is>
          <t>Total Revenue at Target</t>
        </is>
      </c>
      <c r="B39" s="43">
        <f>SUM(F5:F29)</f>
        <v/>
      </c>
    </row>
    <row r="40" ht="28" customHeight="1">
      <c r="A40" s="41" t="inlineStr">
        <is>
          <t>Total Revenue Gap</t>
        </is>
      </c>
      <c r="B40" s="43">
        <f>SUM(G5:G29)</f>
        <v/>
      </c>
    </row>
    <row r="41" ht="28" customHeight="1">
      <c r="A41" s="41" t="inlineStr">
        <is>
          <t>Total Overhead Cost</t>
        </is>
      </c>
      <c r="B41" s="43">
        <f>B33*CONFIG!B8</f>
        <v/>
      </c>
    </row>
    <row r="42" ht="28" customHeight="1">
      <c r="A42" s="41" t="inlineStr">
        <is>
          <t>Net Margin (Revenue - Overhead)</t>
        </is>
      </c>
      <c r="B42" s="43">
        <f>B38-B41</f>
        <v/>
      </c>
    </row>
    <row r="43" ht="28" customHeight="1">
      <c r="A43" s="41" t="inlineStr">
        <is>
          <t>Margin %</t>
        </is>
      </c>
      <c r="B43" s="28">
        <f>IFERROR(B42/B38,0)</f>
        <v/>
      </c>
    </row>
    <row r="45" ht="28" customHeight="1">
      <c r="A45" s="44" t="inlineStr">
        <is>
          <t xml:space="preserve">  IMPROVEMENT SCENARIO</t>
        </is>
      </c>
      <c r="B45" s="45" t="n"/>
      <c r="C45" s="45" t="n"/>
      <c r="D45" s="45" t="n"/>
      <c r="E45" s="45" t="n"/>
      <c r="F45" s="45" t="n"/>
      <c r="G45" s="45" t="n"/>
      <c r="H45" s="45" t="n"/>
    </row>
    <row r="47" ht="28" customHeight="1">
      <c r="A47" s="41" t="inlineStr">
        <is>
          <t>Current Utilization</t>
        </is>
      </c>
      <c r="B47" s="28">
        <f>B34</f>
        <v/>
      </c>
    </row>
    <row r="48" ht="28" customHeight="1">
      <c r="A48" s="41" t="inlineStr">
        <is>
          <t>Improved Utilization</t>
        </is>
      </c>
      <c r="B48" s="28">
        <f>B34+CONFIG!B9</f>
        <v/>
      </c>
    </row>
    <row r="49" ht="28" customHeight="1">
      <c r="A49" s="41" t="inlineStr">
        <is>
          <t>Additional Billable Hours</t>
        </is>
      </c>
      <c r="B49" s="42">
        <f>B35*CONFIG!B9</f>
        <v/>
      </c>
    </row>
    <row r="50" ht="28" customHeight="1">
      <c r="A50" s="41" t="inlineStr">
        <is>
          <t>Avg Hourly Rate</t>
        </is>
      </c>
      <c r="B50" s="43">
        <f>IFERROR(B38/B36,0)</f>
        <v/>
      </c>
    </row>
    <row r="51" ht="28" customHeight="1">
      <c r="A51" s="41" t="inlineStr">
        <is>
          <t>Additional Revenue</t>
        </is>
      </c>
      <c r="B51" s="43">
        <f>B49*B50</f>
        <v/>
      </c>
    </row>
    <row r="52" ht="28" customHeight="1">
      <c r="A52" s="41" t="inlineStr">
        <is>
          <t>Annual Revenue Uplift</t>
        </is>
      </c>
      <c r="B52" s="43">
        <f>B51*12</f>
        <v/>
      </c>
    </row>
    <row r="53" ht="28" customHeight="1">
      <c r="A53" s="41" t="inlineStr">
        <is>
          <t>People Below Target</t>
        </is>
      </c>
      <c r="B53" s="42">
        <f>COUNTIF(B5:B29,"&lt;"&amp;CONFIG!B3)-COUNTBLANK(B5:B29)</f>
        <v/>
      </c>
    </row>
    <row r="54" ht="28" customHeight="1">
      <c r="A54" s="41" t="inlineStr">
        <is>
          <t>People Above Target</t>
        </is>
      </c>
      <c r="B54" s="42">
        <f>COUNTIF(B5:B29,"&gt;="&amp;CONFIG!B3)</f>
        <v/>
      </c>
    </row>
  </sheetData>
  <mergeCells count="4">
    <mergeCell ref="A31:H31"/>
    <mergeCell ref="A3:H3"/>
    <mergeCell ref="A45:H45"/>
    <mergeCell ref="A1:H1"/>
  </mergeCells>
  <conditionalFormatting sqref="C5:C29">
    <cfRule type="cellIs" priority="1" operator="equal" dxfId="0">
      <formula>"EXCELLENT"</formula>
    </cfRule>
    <cfRule type="cellIs" priority="2" operator="equal" dxfId="1">
      <formula>"ON TARGET"</formula>
    </cfRule>
    <cfRule type="cellIs" priority="3" operator="equal" dxfId="2">
      <formula>"BELOW TARGET"</formula>
    </cfRule>
    <cfRule type="cellIs" priority="4" operator="equal" dxfId="3">
      <formula>"NEEDS ATTENTION"</formula>
    </cfRule>
  </conditionalFormatting>
  <conditionalFormatting sqref="B5:B29">
    <cfRule type="cellIs" priority="5" operator="greaterThanOrEqual" dxfId="0">
      <formula>0.8</formula>
    </cfRule>
    <cfRule type="cellIs" priority="6" operator="between" dxfId="2">
      <formula>0.6</formula>
      <formula>0.799</formula>
    </cfRule>
    <cfRule type="cellIs" priority="7" operator="lessThan" dxfId="3">
      <formula>0.6</formula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891B2"/>
    <outlinePr summaryBelow="1" summaryRight="1"/>
    <pageSetUpPr/>
  </sheetPr>
  <dimension ref="A1:E53"/>
  <sheetViews>
    <sheetView showGridLines="0" zoomScale="110" workbookViewId="0">
      <selection activeCell="A1" sqref="A1"/>
    </sheetView>
  </sheetViews>
  <sheetFormatPr baseColWidth="8" defaultRowHeight="15"/>
  <cols>
    <col width="32" customWidth="1" min="1" max="1"/>
    <col width="20" customWidth="1" min="2" max="2"/>
    <col width="6" customWidth="1" min="3" max="3"/>
    <col width="32" customWidth="1" min="4" max="4"/>
    <col width="20" customWidth="1" min="5" max="5"/>
    <col width="16" customWidth="1" min="6" max="6"/>
    <col width="16" customWidth="1" min="7" max="7"/>
    <col width="16" customWidth="1" min="8" max="8"/>
  </cols>
  <sheetData>
    <row r="1" ht="44" customHeight="1">
      <c r="A1" s="46" t="inlineStr">
        <is>
          <t>UTILIZATION RATE — RESULTS</t>
        </is>
      </c>
      <c r="B1" s="2" t="n"/>
      <c r="C1" s="2" t="n"/>
      <c r="D1" s="2" t="n"/>
      <c r="E1" s="2" t="n"/>
    </row>
    <row r="2" ht="24" customHeight="1">
      <c r="A2" s="3" t="inlineStr">
        <is>
          <t>Auto-calculated from your inputs</t>
        </is>
      </c>
      <c r="B2" s="4" t="n"/>
      <c r="C2" s="4" t="n"/>
      <c r="D2" s="4" t="n"/>
      <c r="E2" s="4" t="n"/>
    </row>
    <row r="4" ht="28" customHeight="1">
      <c r="A4" s="25" t="inlineStr">
        <is>
          <t xml:space="preserve">  TEAM OVERVIEW</t>
        </is>
      </c>
      <c r="B4" s="26" t="n"/>
      <c r="C4" s="26" t="n"/>
      <c r="D4" s="26" t="n"/>
      <c r="E4" s="26" t="n"/>
    </row>
    <row r="5" ht="32" customHeight="1">
      <c r="A5" s="47" t="inlineStr">
        <is>
          <t>Active Team Members</t>
        </is>
      </c>
      <c r="B5" s="48">
        <f>LOGIC!B33</f>
        <v/>
      </c>
    </row>
    <row r="6" ht="32" customHeight="1">
      <c r="A6" s="47" t="inlineStr">
        <is>
          <t>Team Avg Utilization</t>
        </is>
      </c>
      <c r="B6" s="49">
        <f>LOGIC!B34</f>
        <v/>
      </c>
    </row>
    <row r="7" ht="32" customHeight="1">
      <c r="A7" s="47" t="inlineStr">
        <is>
          <t>Target Utilization</t>
        </is>
      </c>
      <c r="B7" s="50">
        <f>CONFIG!B3</f>
        <v/>
      </c>
    </row>
    <row r="8" ht="32" customHeight="1">
      <c r="A8" s="47" t="inlineStr">
        <is>
          <t>Utilization vs Target</t>
        </is>
      </c>
      <c r="B8" s="51">
        <f>LOGIC!B34-CONFIG!B3</f>
        <v/>
      </c>
    </row>
    <row r="10" ht="28" customHeight="1">
      <c r="A10" s="44" t="inlineStr">
        <is>
          <t xml:space="preserve">  REVENUE METRICS</t>
        </is>
      </c>
      <c r="B10" s="45" t="n"/>
      <c r="C10" s="45" t="n"/>
      <c r="D10" s="45" t="n"/>
      <c r="E10" s="45" t="n"/>
    </row>
    <row r="11" ht="32" customHeight="1">
      <c r="A11" s="47" t="inlineStr">
        <is>
          <t>Total Monthly Revenue</t>
        </is>
      </c>
      <c r="B11" s="52">
        <f>LOGIC!B38</f>
        <v/>
      </c>
    </row>
    <row r="12" ht="32" customHeight="1">
      <c r="A12" s="47" t="inlineStr">
        <is>
          <t>Revenue at Target Utilization</t>
        </is>
      </c>
      <c r="B12" s="52">
        <f>LOGIC!B39</f>
        <v/>
      </c>
    </row>
    <row r="13" ht="32" customHeight="1">
      <c r="A13" s="47" t="inlineStr">
        <is>
          <t>Monthly Revenue Gap</t>
        </is>
      </c>
      <c r="B13" s="52">
        <f>LOGIC!B40</f>
        <v/>
      </c>
    </row>
    <row r="14" ht="32" customHeight="1">
      <c r="A14" s="47" t="inlineStr">
        <is>
          <t>Monthly Overhead</t>
        </is>
      </c>
      <c r="B14" s="52">
        <f>LOGIC!B41</f>
        <v/>
      </c>
    </row>
    <row r="15" ht="32" customHeight="1">
      <c r="A15" s="47" t="inlineStr">
        <is>
          <t>Net Margin</t>
        </is>
      </c>
      <c r="B15" s="52">
        <f>LOGIC!B42</f>
        <v/>
      </c>
    </row>
    <row r="16" ht="32" customHeight="1">
      <c r="A16" s="47" t="inlineStr">
        <is>
          <t>Margin %</t>
        </is>
      </c>
      <c r="B16" s="49">
        <f>LOGIC!B43</f>
        <v/>
      </c>
    </row>
    <row r="18" ht="28" customHeight="1">
      <c r="A18" s="14" t="inlineStr">
        <is>
          <t xml:space="preserve">  IMPROVEMENT OPPORTUNITY</t>
        </is>
      </c>
      <c r="B18" s="15" t="n"/>
      <c r="C18" s="15" t="n"/>
      <c r="D18" s="15" t="n"/>
      <c r="E18" s="15" t="n"/>
    </row>
    <row r="19" ht="32" customHeight="1">
      <c r="A19" s="47" t="inlineStr">
        <is>
          <t>If Utilization Improves By</t>
        </is>
      </c>
      <c r="B19" s="50">
        <f>CONFIG!B9</f>
        <v/>
      </c>
    </row>
    <row r="20" ht="32" customHeight="1">
      <c r="A20" s="47" t="inlineStr">
        <is>
          <t>Additional Monthly Revenue</t>
        </is>
      </c>
      <c r="B20" s="52">
        <f>LOGIC!B51</f>
        <v/>
      </c>
    </row>
    <row r="21" ht="32" customHeight="1">
      <c r="A21" s="47" t="inlineStr">
        <is>
          <t>Annual Revenue Uplift</t>
        </is>
      </c>
      <c r="B21" s="52">
        <f>LOGIC!B52</f>
        <v/>
      </c>
    </row>
    <row r="22" ht="32" customHeight="1">
      <c r="A22" s="47" t="inlineStr">
        <is>
          <t>Team Members Below Target</t>
        </is>
      </c>
      <c r="B22" s="48">
        <f>LOGIC!B53</f>
        <v/>
      </c>
    </row>
    <row r="23" ht="32" customHeight="1">
      <c r="A23" s="47" t="inlineStr">
        <is>
          <t>Team Members Above Target</t>
        </is>
      </c>
      <c r="B23" s="48">
        <f>LOGIC!B54</f>
        <v/>
      </c>
    </row>
    <row r="25" ht="28" customHeight="1">
      <c r="A25" s="39" t="inlineStr">
        <is>
          <t xml:space="preserve">  INDIVIDUAL PERFORMANCE</t>
        </is>
      </c>
      <c r="B25" s="40" t="n"/>
      <c r="C25" s="40" t="n"/>
      <c r="D25" s="40" t="n"/>
      <c r="E25" s="40" t="n"/>
    </row>
    <row r="26" ht="32" customHeight="1">
      <c r="A26" s="16" t="inlineStr">
        <is>
          <t>Team Member</t>
        </is>
      </c>
      <c r="B26" s="16" t="inlineStr">
        <is>
          <t>Utilization %</t>
        </is>
      </c>
      <c r="C26" s="16" t="inlineStr">
        <is>
          <t>Status</t>
        </is>
      </c>
      <c r="D26" s="16" t="inlineStr">
        <is>
          <t>Revenue</t>
        </is>
      </c>
      <c r="E26" s="16" t="inlineStr">
        <is>
          <t>Revenue Gap</t>
        </is>
      </c>
    </row>
    <row r="27">
      <c r="A27" s="53">
        <f>IF(LOGIC!A5="","",LOGIC!A5)</f>
        <v/>
      </c>
      <c r="B27" s="54">
        <f>IF(LOGIC!A5="","",LOGIC!B5)</f>
        <v/>
      </c>
      <c r="C27" s="55">
        <f>IF(LOGIC!A5="","",LOGIC!C5)</f>
        <v/>
      </c>
      <c r="D27" s="56">
        <f>IF(LOGIC!A5="","",LOGIC!E5)</f>
        <v/>
      </c>
      <c r="E27" s="56">
        <f>IF(LOGIC!A5="","",LOGIC!G5)</f>
        <v/>
      </c>
    </row>
    <row r="28">
      <c r="A28" s="53">
        <f>IF(LOGIC!A6="","",LOGIC!A6)</f>
        <v/>
      </c>
      <c r="B28" s="54">
        <f>IF(LOGIC!A6="","",LOGIC!B6)</f>
        <v/>
      </c>
      <c r="C28" s="55">
        <f>IF(LOGIC!A6="","",LOGIC!C6)</f>
        <v/>
      </c>
      <c r="D28" s="56">
        <f>IF(LOGIC!A6="","",LOGIC!E6)</f>
        <v/>
      </c>
      <c r="E28" s="56">
        <f>IF(LOGIC!A6="","",LOGIC!G6)</f>
        <v/>
      </c>
    </row>
    <row r="29">
      <c r="A29" s="53">
        <f>IF(LOGIC!A7="","",LOGIC!A7)</f>
        <v/>
      </c>
      <c r="B29" s="54">
        <f>IF(LOGIC!A7="","",LOGIC!B7)</f>
        <v/>
      </c>
      <c r="C29" s="55">
        <f>IF(LOGIC!A7="","",LOGIC!C7)</f>
        <v/>
      </c>
      <c r="D29" s="56">
        <f>IF(LOGIC!A7="","",LOGIC!E7)</f>
        <v/>
      </c>
      <c r="E29" s="56">
        <f>IF(LOGIC!A7="","",LOGIC!G7)</f>
        <v/>
      </c>
    </row>
    <row r="30">
      <c r="A30" s="53">
        <f>IF(LOGIC!A8="","",LOGIC!A8)</f>
        <v/>
      </c>
      <c r="B30" s="54">
        <f>IF(LOGIC!A8="","",LOGIC!B8)</f>
        <v/>
      </c>
      <c r="C30" s="55">
        <f>IF(LOGIC!A8="","",LOGIC!C8)</f>
        <v/>
      </c>
      <c r="D30" s="56">
        <f>IF(LOGIC!A8="","",LOGIC!E8)</f>
        <v/>
      </c>
      <c r="E30" s="56">
        <f>IF(LOGIC!A8="","",LOGIC!G8)</f>
        <v/>
      </c>
    </row>
    <row r="31">
      <c r="A31" s="53">
        <f>IF(LOGIC!A9="","",LOGIC!A9)</f>
        <v/>
      </c>
      <c r="B31" s="54">
        <f>IF(LOGIC!A9="","",LOGIC!B9)</f>
        <v/>
      </c>
      <c r="C31" s="55">
        <f>IF(LOGIC!A9="","",LOGIC!C9)</f>
        <v/>
      </c>
      <c r="D31" s="56">
        <f>IF(LOGIC!A9="","",LOGIC!E9)</f>
        <v/>
      </c>
      <c r="E31" s="56">
        <f>IF(LOGIC!A9="","",LOGIC!G9)</f>
        <v/>
      </c>
    </row>
    <row r="32">
      <c r="A32" s="53">
        <f>IF(LOGIC!A10="","",LOGIC!A10)</f>
        <v/>
      </c>
      <c r="B32" s="54">
        <f>IF(LOGIC!A10="","",LOGIC!B10)</f>
        <v/>
      </c>
      <c r="C32" s="55">
        <f>IF(LOGIC!A10="","",LOGIC!C10)</f>
        <v/>
      </c>
      <c r="D32" s="56">
        <f>IF(LOGIC!A10="","",LOGIC!E10)</f>
        <v/>
      </c>
      <c r="E32" s="56">
        <f>IF(LOGIC!A10="","",LOGIC!G10)</f>
        <v/>
      </c>
    </row>
    <row r="33">
      <c r="A33" s="53">
        <f>IF(LOGIC!A11="","",LOGIC!A11)</f>
        <v/>
      </c>
      <c r="B33" s="54">
        <f>IF(LOGIC!A11="","",LOGIC!B11)</f>
        <v/>
      </c>
      <c r="C33" s="55">
        <f>IF(LOGIC!A11="","",LOGIC!C11)</f>
        <v/>
      </c>
      <c r="D33" s="56">
        <f>IF(LOGIC!A11="","",LOGIC!E11)</f>
        <v/>
      </c>
      <c r="E33" s="56">
        <f>IF(LOGIC!A11="","",LOGIC!G11)</f>
        <v/>
      </c>
    </row>
    <row r="34">
      <c r="A34" s="53">
        <f>IF(LOGIC!A12="","",LOGIC!A12)</f>
        <v/>
      </c>
      <c r="B34" s="54">
        <f>IF(LOGIC!A12="","",LOGIC!B12)</f>
        <v/>
      </c>
      <c r="C34" s="55">
        <f>IF(LOGIC!A12="","",LOGIC!C12)</f>
        <v/>
      </c>
      <c r="D34" s="56">
        <f>IF(LOGIC!A12="","",LOGIC!E12)</f>
        <v/>
      </c>
      <c r="E34" s="56">
        <f>IF(LOGIC!A12="","",LOGIC!G12)</f>
        <v/>
      </c>
    </row>
    <row r="35">
      <c r="A35" s="53">
        <f>IF(LOGIC!A13="","",LOGIC!A13)</f>
        <v/>
      </c>
      <c r="B35" s="54">
        <f>IF(LOGIC!A13="","",LOGIC!B13)</f>
        <v/>
      </c>
      <c r="C35" s="55">
        <f>IF(LOGIC!A13="","",LOGIC!C13)</f>
        <v/>
      </c>
      <c r="D35" s="56">
        <f>IF(LOGIC!A13="","",LOGIC!E13)</f>
        <v/>
      </c>
      <c r="E35" s="56">
        <f>IF(LOGIC!A13="","",LOGIC!G13)</f>
        <v/>
      </c>
    </row>
    <row r="36">
      <c r="A36" s="53">
        <f>IF(LOGIC!A14="","",LOGIC!A14)</f>
        <v/>
      </c>
      <c r="B36" s="54">
        <f>IF(LOGIC!A14="","",LOGIC!B14)</f>
        <v/>
      </c>
      <c r="C36" s="55">
        <f>IF(LOGIC!A14="","",LOGIC!C14)</f>
        <v/>
      </c>
      <c r="D36" s="56">
        <f>IF(LOGIC!A14="","",LOGIC!E14)</f>
        <v/>
      </c>
      <c r="E36" s="56">
        <f>IF(LOGIC!A14="","",LOGIC!G14)</f>
        <v/>
      </c>
    </row>
    <row r="37">
      <c r="A37" s="53">
        <f>IF(LOGIC!A15="","",LOGIC!A15)</f>
        <v/>
      </c>
      <c r="B37" s="54">
        <f>IF(LOGIC!A15="","",LOGIC!B15)</f>
        <v/>
      </c>
      <c r="C37" s="55">
        <f>IF(LOGIC!A15="","",LOGIC!C15)</f>
        <v/>
      </c>
      <c r="D37" s="56">
        <f>IF(LOGIC!A15="","",LOGIC!E15)</f>
        <v/>
      </c>
      <c r="E37" s="56">
        <f>IF(LOGIC!A15="","",LOGIC!G15)</f>
        <v/>
      </c>
    </row>
    <row r="38">
      <c r="A38" s="53">
        <f>IF(LOGIC!A16="","",LOGIC!A16)</f>
        <v/>
      </c>
      <c r="B38" s="54">
        <f>IF(LOGIC!A16="","",LOGIC!B16)</f>
        <v/>
      </c>
      <c r="C38" s="55">
        <f>IF(LOGIC!A16="","",LOGIC!C16)</f>
        <v/>
      </c>
      <c r="D38" s="56">
        <f>IF(LOGIC!A16="","",LOGIC!E16)</f>
        <v/>
      </c>
      <c r="E38" s="56">
        <f>IF(LOGIC!A16="","",LOGIC!G16)</f>
        <v/>
      </c>
    </row>
    <row r="39">
      <c r="A39" s="53">
        <f>IF(LOGIC!A17="","",LOGIC!A17)</f>
        <v/>
      </c>
      <c r="B39" s="54">
        <f>IF(LOGIC!A17="","",LOGIC!B17)</f>
        <v/>
      </c>
      <c r="C39" s="55">
        <f>IF(LOGIC!A17="","",LOGIC!C17)</f>
        <v/>
      </c>
      <c r="D39" s="56">
        <f>IF(LOGIC!A17="","",LOGIC!E17)</f>
        <v/>
      </c>
      <c r="E39" s="56">
        <f>IF(LOGIC!A17="","",LOGIC!G17)</f>
        <v/>
      </c>
    </row>
    <row r="40">
      <c r="A40" s="53">
        <f>IF(LOGIC!A18="","",LOGIC!A18)</f>
        <v/>
      </c>
      <c r="B40" s="54">
        <f>IF(LOGIC!A18="","",LOGIC!B18)</f>
        <v/>
      </c>
      <c r="C40" s="55">
        <f>IF(LOGIC!A18="","",LOGIC!C18)</f>
        <v/>
      </c>
      <c r="D40" s="56">
        <f>IF(LOGIC!A18="","",LOGIC!E18)</f>
        <v/>
      </c>
      <c r="E40" s="56">
        <f>IF(LOGIC!A18="","",LOGIC!G18)</f>
        <v/>
      </c>
    </row>
    <row r="41">
      <c r="A41" s="53">
        <f>IF(LOGIC!A19="","",LOGIC!A19)</f>
        <v/>
      </c>
      <c r="B41" s="54">
        <f>IF(LOGIC!A19="","",LOGIC!B19)</f>
        <v/>
      </c>
      <c r="C41" s="55">
        <f>IF(LOGIC!A19="","",LOGIC!C19)</f>
        <v/>
      </c>
      <c r="D41" s="56">
        <f>IF(LOGIC!A19="","",LOGIC!E19)</f>
        <v/>
      </c>
      <c r="E41" s="56">
        <f>IF(LOGIC!A19="","",LOGIC!G19)</f>
        <v/>
      </c>
    </row>
    <row r="42">
      <c r="A42" s="53">
        <f>IF(LOGIC!A20="","",LOGIC!A20)</f>
        <v/>
      </c>
      <c r="B42" s="54">
        <f>IF(LOGIC!A20="","",LOGIC!B20)</f>
        <v/>
      </c>
      <c r="C42" s="55">
        <f>IF(LOGIC!A20="","",LOGIC!C20)</f>
        <v/>
      </c>
      <c r="D42" s="56">
        <f>IF(LOGIC!A20="","",LOGIC!E20)</f>
        <v/>
      </c>
      <c r="E42" s="56">
        <f>IF(LOGIC!A20="","",LOGIC!G20)</f>
        <v/>
      </c>
    </row>
    <row r="43">
      <c r="A43" s="53">
        <f>IF(LOGIC!A21="","",LOGIC!A21)</f>
        <v/>
      </c>
      <c r="B43" s="54">
        <f>IF(LOGIC!A21="","",LOGIC!B21)</f>
        <v/>
      </c>
      <c r="C43" s="55">
        <f>IF(LOGIC!A21="","",LOGIC!C21)</f>
        <v/>
      </c>
      <c r="D43" s="56">
        <f>IF(LOGIC!A21="","",LOGIC!E21)</f>
        <v/>
      </c>
      <c r="E43" s="56">
        <f>IF(LOGIC!A21="","",LOGIC!G21)</f>
        <v/>
      </c>
    </row>
    <row r="44">
      <c r="A44" s="53">
        <f>IF(LOGIC!A22="","",LOGIC!A22)</f>
        <v/>
      </c>
      <c r="B44" s="54">
        <f>IF(LOGIC!A22="","",LOGIC!B22)</f>
        <v/>
      </c>
      <c r="C44" s="55">
        <f>IF(LOGIC!A22="","",LOGIC!C22)</f>
        <v/>
      </c>
      <c r="D44" s="56">
        <f>IF(LOGIC!A22="","",LOGIC!E22)</f>
        <v/>
      </c>
      <c r="E44" s="56">
        <f>IF(LOGIC!A22="","",LOGIC!G22)</f>
        <v/>
      </c>
    </row>
    <row r="45">
      <c r="A45" s="53">
        <f>IF(LOGIC!A23="","",LOGIC!A23)</f>
        <v/>
      </c>
      <c r="B45" s="54">
        <f>IF(LOGIC!A23="","",LOGIC!B23)</f>
        <v/>
      </c>
      <c r="C45" s="55">
        <f>IF(LOGIC!A23="","",LOGIC!C23)</f>
        <v/>
      </c>
      <c r="D45" s="56">
        <f>IF(LOGIC!A23="","",LOGIC!E23)</f>
        <v/>
      </c>
      <c r="E45" s="56">
        <f>IF(LOGIC!A23="","",LOGIC!G23)</f>
        <v/>
      </c>
    </row>
    <row r="46">
      <c r="A46" s="53">
        <f>IF(LOGIC!A24="","",LOGIC!A24)</f>
        <v/>
      </c>
      <c r="B46" s="54">
        <f>IF(LOGIC!A24="","",LOGIC!B24)</f>
        <v/>
      </c>
      <c r="C46" s="55">
        <f>IF(LOGIC!A24="","",LOGIC!C24)</f>
        <v/>
      </c>
      <c r="D46" s="56">
        <f>IF(LOGIC!A24="","",LOGIC!E24)</f>
        <v/>
      </c>
      <c r="E46" s="56">
        <f>IF(LOGIC!A24="","",LOGIC!G24)</f>
        <v/>
      </c>
    </row>
    <row r="47">
      <c r="A47" s="53">
        <f>IF(LOGIC!A25="","",LOGIC!A25)</f>
        <v/>
      </c>
      <c r="B47" s="54">
        <f>IF(LOGIC!A25="","",LOGIC!B25)</f>
        <v/>
      </c>
      <c r="C47" s="55">
        <f>IF(LOGIC!A25="","",LOGIC!C25)</f>
        <v/>
      </c>
      <c r="D47" s="56">
        <f>IF(LOGIC!A25="","",LOGIC!E25)</f>
        <v/>
      </c>
      <c r="E47" s="56">
        <f>IF(LOGIC!A25="","",LOGIC!G25)</f>
        <v/>
      </c>
    </row>
    <row r="48">
      <c r="A48" s="53">
        <f>IF(LOGIC!A26="","",LOGIC!A26)</f>
        <v/>
      </c>
      <c r="B48" s="54">
        <f>IF(LOGIC!A26="","",LOGIC!B26)</f>
        <v/>
      </c>
      <c r="C48" s="55">
        <f>IF(LOGIC!A26="","",LOGIC!C26)</f>
        <v/>
      </c>
      <c r="D48" s="56">
        <f>IF(LOGIC!A26="","",LOGIC!E26)</f>
        <v/>
      </c>
      <c r="E48" s="56">
        <f>IF(LOGIC!A26="","",LOGIC!G26)</f>
        <v/>
      </c>
    </row>
    <row r="49">
      <c r="A49" s="53">
        <f>IF(LOGIC!A27="","",LOGIC!A27)</f>
        <v/>
      </c>
      <c r="B49" s="54">
        <f>IF(LOGIC!A27="","",LOGIC!B27)</f>
        <v/>
      </c>
      <c r="C49" s="55">
        <f>IF(LOGIC!A27="","",LOGIC!C27)</f>
        <v/>
      </c>
      <c r="D49" s="56">
        <f>IF(LOGIC!A27="","",LOGIC!E27)</f>
        <v/>
      </c>
      <c r="E49" s="56">
        <f>IF(LOGIC!A27="","",LOGIC!G27)</f>
        <v/>
      </c>
    </row>
    <row r="50">
      <c r="A50" s="53">
        <f>IF(LOGIC!A28="","",LOGIC!A28)</f>
        <v/>
      </c>
      <c r="B50" s="54">
        <f>IF(LOGIC!A28="","",LOGIC!B28)</f>
        <v/>
      </c>
      <c r="C50" s="55">
        <f>IF(LOGIC!A28="","",LOGIC!C28)</f>
        <v/>
      </c>
      <c r="D50" s="56">
        <f>IF(LOGIC!A28="","",LOGIC!E28)</f>
        <v/>
      </c>
      <c r="E50" s="56">
        <f>IF(LOGIC!A28="","",LOGIC!G28)</f>
        <v/>
      </c>
    </row>
    <row r="51">
      <c r="A51" s="53">
        <f>IF(LOGIC!A29="","",LOGIC!A29)</f>
        <v/>
      </c>
      <c r="B51" s="54">
        <f>IF(LOGIC!A29="","",LOGIC!B29)</f>
        <v/>
      </c>
      <c r="C51" s="55">
        <f>IF(LOGIC!A29="","",LOGIC!C29)</f>
        <v/>
      </c>
      <c r="D51" s="56">
        <f>IF(LOGIC!A29="","",LOGIC!E29)</f>
        <v/>
      </c>
      <c r="E51" s="56">
        <f>IF(LOGIC!A29="","",LOGIC!G29)</f>
        <v/>
      </c>
    </row>
    <row r="53" ht="24" customHeight="1">
      <c r="A53" s="57" t="inlineStr">
        <is>
          <t>RangeLead.com  |  Premium B2B Lead Data  |  Free Download — rangelead.com/free-tools</t>
        </is>
      </c>
    </row>
  </sheetData>
  <mergeCells count="7">
    <mergeCell ref="A53:E53"/>
    <mergeCell ref="A4:E4"/>
    <mergeCell ref="A2:E2"/>
    <mergeCell ref="A10:E10"/>
    <mergeCell ref="A25:E25"/>
    <mergeCell ref="A1:E1"/>
    <mergeCell ref="A18:E18"/>
  </mergeCells>
  <conditionalFormatting sqref="B8">
    <cfRule type="cellIs" priority="1" operator="greaterThan" dxfId="0">
      <formula>0</formula>
    </cfRule>
    <cfRule type="cellIs" priority="2" operator="lessThan" dxfId="3">
      <formula>0</formula>
    </cfRule>
  </conditionalFormatting>
  <conditionalFormatting sqref="B27:B51">
    <cfRule type="cellIs" priority="3" operator="greaterThanOrEqual" dxfId="0">
      <formula>0.8</formula>
    </cfRule>
    <cfRule type="cellIs" priority="4" operator="between" dxfId="2">
      <formula>0.6</formula>
      <formula>0.799</formula>
    </cfRule>
    <cfRule type="cellIs" priority="5" operator="lessThan" dxfId="3">
      <formula>0.6</formula>
    </cfRule>
  </conditionalFormatting>
  <conditionalFormatting sqref="C27:C51">
    <cfRule type="cellIs" priority="6" operator="equal" dxfId="0">
      <formula>"EXCELLENT"</formula>
    </cfRule>
    <cfRule type="cellIs" priority="7" operator="equal" dxfId="1">
      <formula>"ON TARGET"</formula>
    </cfRule>
    <cfRule type="cellIs" priority="8" operator="equal" dxfId="2">
      <formula>"BELOW TARGET"</formula>
    </cfRule>
    <cfRule type="cellIs" priority="9" operator="equal" dxfId="3">
      <formula>"NEEDS ATTENTION"</formula>
    </cfRule>
  </conditionalFormatting>
  <conditionalFormatting sqref="E27:E51">
    <cfRule type="cellIs" priority="10" operator="greaterThan" dxfId="0">
      <formula>0</formula>
    </cfRule>
    <cfRule type="cellIs" priority="11" operator="lessThan" dxfId="3">
      <formula>0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2026-02-10T15:45:38Z</dcterms:created>
  <dcterms:modified xmlns:dcterms="http://purl.org/dc/terms/" xmlns:xsi="http://www.w3.org/2001/XMLSchema-instance" xsi:type="dcterms:W3CDTF">2026-02-10T15:45:38Z</dcterms:modified>
</cp:coreProperties>
</file>