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&quot;$&quot;#,##0"/>
    <numFmt numFmtId="165" formatCode="0.0%"/>
    <numFmt numFmtId="166" formatCode="+0.0%;-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7" fillId="7" borderId="1" applyAlignment="1" pivotButton="0" quotePrefix="0" xfId="0">
      <alignment horizontal="left" vertical="center"/>
    </xf>
    <xf numFmtId="0" fontId="7" fillId="8" borderId="1" applyAlignment="1" pivotButton="0" quotePrefix="0" xfId="0">
      <alignment horizontal="left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left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5" fontId="10" fillId="11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3" fontId="10" fillId="10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0" fontId="10" fillId="10" borderId="1" applyAlignment="1" pivotButton="0" quotePrefix="0" xfId="0">
      <alignment horizontal="center" vertical="center"/>
    </xf>
    <xf numFmtId="166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164" fontId="12" fillId="14" borderId="1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3" fontId="12" fillId="14" borderId="1" applyAlignment="1" pivotButton="0" quotePrefix="0" xfId="0">
      <alignment horizontal="center" vertical="center"/>
    </xf>
    <xf numFmtId="166" fontId="12" fillId="14" borderId="1" applyAlignment="1" pivotButton="0" quotePrefix="0" xfId="0">
      <alignment horizontal="center" vertical="center"/>
    </xf>
    <xf numFmtId="165" fontId="13" fillId="14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left" vertical="center"/>
    </xf>
    <xf numFmtId="164" fontId="7" fillId="13" borderId="1" applyAlignment="1" pivotButton="0" quotePrefix="0" xfId="0">
      <alignment horizontal="center" vertical="center"/>
    </xf>
    <xf numFmtId="165" fontId="10" fillId="13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165" fontId="7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AGENCY — MARGIN OPTIMIZATION MODEL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Analyze gross and net margins by client and category. Identify margin improvement levers and model scenarios for cost reduction and pricing changes.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Client name and monthly revenue</t>
        </is>
      </c>
    </row>
    <row r="9" ht="22" customHeight="1">
      <c r="A9" s="6" t="inlineStr">
        <is>
          <t xml:space="preserve">  • Direct costs per client (labor, subcontractors, etc.)</t>
        </is>
      </c>
    </row>
    <row r="10" ht="22" customHeight="1">
      <c r="A10" s="6" t="inlineStr">
        <is>
          <t xml:space="preserve">  • Overhead expenses by category (rent, tools, admin, etc.)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Gross margin and net margin (overall and per client)</t>
        </is>
      </c>
    </row>
    <row r="14" ht="22" customHeight="1">
      <c r="A14" s="6" t="inlineStr">
        <is>
          <t xml:space="preserve">  • Margin ranking by client</t>
        </is>
      </c>
    </row>
    <row r="15" ht="22" customHeight="1">
      <c r="A15" s="6" t="inlineStr">
        <is>
          <t xml:space="preserve">  • Overhead as % of revenue</t>
        </is>
      </c>
    </row>
    <row r="16" ht="22" customHeight="1">
      <c r="A16" s="6" t="inlineStr">
        <is>
          <t xml:space="preserve">  • Scenario modeling: pricing increase / cost reduction impact</t>
        </is>
      </c>
    </row>
    <row r="17" ht="22" customHeight="1">
      <c r="A17" s="6" t="inlineStr">
        <is>
          <t xml:space="preserve">  • Break-even analysis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Targets &amp; Scenarios</t>
        </is>
      </c>
      <c r="B1" s="8" t="n"/>
      <c r="C1" s="8" t="n"/>
    </row>
    <row r="3" ht="26" customHeight="1">
      <c r="A3" s="9" t="inlineStr">
        <is>
          <t>Target Gross Margin %</t>
        </is>
      </c>
      <c r="B3" s="10" t="n">
        <v>0.6</v>
      </c>
      <c r="C3" s="11" t="inlineStr">
        <is>
          <t>Industry benchmark for agencies: 50-70%</t>
        </is>
      </c>
    </row>
    <row r="4" ht="26" customHeight="1">
      <c r="A4" s="9" t="inlineStr">
        <is>
          <t>Target Net Margin %</t>
        </is>
      </c>
      <c r="B4" s="10" t="n">
        <v>0.2</v>
      </c>
      <c r="C4" s="11" t="inlineStr">
        <is>
          <t>Healthy agency net margin: 15-25%</t>
        </is>
      </c>
    </row>
    <row r="5" ht="26" customHeight="1">
      <c r="A5" s="9" t="inlineStr">
        <is>
          <t>Scenario: Price Increase %</t>
        </is>
      </c>
      <c r="B5" s="10" t="n">
        <v>0.1</v>
      </c>
      <c r="C5" s="11" t="inlineStr">
        <is>
          <t>What-if: raise all prices by this %</t>
        </is>
      </c>
    </row>
    <row r="6" ht="26" customHeight="1">
      <c r="A6" s="9" t="inlineStr">
        <is>
          <t>Scenario: Cost Reduction %</t>
        </is>
      </c>
      <c r="B6" s="10" t="n">
        <v>0.05</v>
      </c>
      <c r="C6" s="11" t="inlineStr">
        <is>
          <t>What-if: reduce direct costs by this %</t>
        </is>
      </c>
    </row>
    <row r="7" ht="26" customHeight="1">
      <c r="A7" s="9" t="inlineStr">
        <is>
          <t>Scenario: Overhead Reduction %</t>
        </is>
      </c>
      <c r="B7" s="10" t="n">
        <v>0.08</v>
      </c>
      <c r="C7" s="11" t="inlineStr">
        <is>
          <t>What-if: reduce overhead by this %</t>
        </is>
      </c>
    </row>
    <row r="8" ht="26" customHeight="1">
      <c r="A8" s="9" t="inlineStr">
        <is>
          <t>Tax Rate</t>
        </is>
      </c>
      <c r="B8" s="10" t="n">
        <v>0.25</v>
      </c>
      <c r="C8" s="11" t="inlineStr">
        <is>
          <t>Estimated effective tax rate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E42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2" t="inlineStr">
        <is>
          <t xml:space="preserve">  CLIENT REVENUE &amp; DIRECT COSTS — Enter in yellow cells</t>
        </is>
      </c>
      <c r="B1" s="13" t="n"/>
      <c r="C1" s="13" t="n"/>
      <c r="D1" s="13" t="n"/>
      <c r="E1" s="13" t="n"/>
    </row>
    <row r="3" ht="32" customHeight="1">
      <c r="A3" s="14" t="inlineStr">
        <is>
          <t>Client Name</t>
        </is>
      </c>
      <c r="B3" s="14" t="inlineStr">
        <is>
          <t>Monthly Revenue</t>
        </is>
      </c>
      <c r="C3" s="14" t="inlineStr">
        <is>
          <t>Labor Cost</t>
        </is>
      </c>
      <c r="D3" s="14" t="inlineStr">
        <is>
          <t>Subcontractor Cost</t>
        </is>
      </c>
      <c r="E3" s="14" t="inlineStr">
        <is>
          <t>Other Direct Cost</t>
        </is>
      </c>
    </row>
    <row r="4">
      <c r="A4" s="15" t="inlineStr">
        <is>
          <t>Acme Corp</t>
        </is>
      </c>
      <c r="B4" s="16" t="n">
        <v>25000</v>
      </c>
      <c r="C4" s="16" t="n">
        <v>8000</v>
      </c>
      <c r="D4" s="16" t="n">
        <v>3000</v>
      </c>
      <c r="E4" s="16" t="n">
        <v>500</v>
      </c>
    </row>
    <row r="5">
      <c r="A5" s="17" t="inlineStr">
        <is>
          <t>Beta Inc</t>
        </is>
      </c>
      <c r="B5" s="18" t="n">
        <v>18000</v>
      </c>
      <c r="C5" s="18" t="n">
        <v>7500</v>
      </c>
      <c r="D5" s="18" t="n">
        <v>0</v>
      </c>
      <c r="E5" s="18" t="n">
        <v>300</v>
      </c>
    </row>
    <row r="6">
      <c r="A6" s="15" t="inlineStr">
        <is>
          <t>Gamma LLC</t>
        </is>
      </c>
      <c r="B6" s="16" t="n">
        <v>42000</v>
      </c>
      <c r="C6" s="16" t="n">
        <v>15000</v>
      </c>
      <c r="D6" s="16" t="n">
        <v>5000</v>
      </c>
      <c r="E6" s="16" t="n">
        <v>1200</v>
      </c>
    </row>
    <row r="7">
      <c r="A7" s="17" t="inlineStr">
        <is>
          <t>Delta Co</t>
        </is>
      </c>
      <c r="B7" s="18" t="n">
        <v>12000</v>
      </c>
      <c r="C7" s="18" t="n">
        <v>5000</v>
      </c>
      <c r="D7" s="18" t="n">
        <v>2000</v>
      </c>
      <c r="E7" s="18" t="n">
        <v>200</v>
      </c>
    </row>
    <row r="8">
      <c r="A8" s="15" t="inlineStr">
        <is>
          <t>Epsilon Ltd</t>
        </is>
      </c>
      <c r="B8" s="16" t="n">
        <v>31000</v>
      </c>
      <c r="C8" s="16" t="n">
        <v>10000</v>
      </c>
      <c r="D8" s="16" t="n">
        <v>4000</v>
      </c>
      <c r="E8" s="16" t="n">
        <v>800</v>
      </c>
    </row>
    <row r="9">
      <c r="A9" s="17" t="inlineStr">
        <is>
          <t>Zeta Group</t>
        </is>
      </c>
      <c r="B9" s="18" t="n">
        <v>8500</v>
      </c>
      <c r="C9" s="18" t="n">
        <v>4000</v>
      </c>
      <c r="D9" s="18" t="n">
        <v>0</v>
      </c>
      <c r="E9" s="18" t="n">
        <v>150</v>
      </c>
    </row>
    <row r="10">
      <c r="A10" s="15" t="n"/>
      <c r="B10" s="15" t="n"/>
      <c r="C10" s="15" t="n"/>
      <c r="D10" s="15" t="n"/>
      <c r="E10" s="15" t="n"/>
    </row>
    <row r="11">
      <c r="A11" s="17" t="n"/>
      <c r="B11" s="17" t="n"/>
      <c r="C11" s="17" t="n"/>
      <c r="D11" s="17" t="n"/>
      <c r="E11" s="17" t="n"/>
    </row>
    <row r="12">
      <c r="A12" s="15" t="n"/>
      <c r="B12" s="15" t="n"/>
      <c r="C12" s="15" t="n"/>
      <c r="D12" s="15" t="n"/>
      <c r="E12" s="15" t="n"/>
    </row>
    <row r="13">
      <c r="A13" s="17" t="n"/>
      <c r="B13" s="17" t="n"/>
      <c r="C13" s="17" t="n"/>
      <c r="D13" s="17" t="n"/>
      <c r="E13" s="17" t="n"/>
    </row>
    <row r="14">
      <c r="A14" s="15" t="n"/>
      <c r="B14" s="15" t="n"/>
      <c r="C14" s="15" t="n"/>
      <c r="D14" s="15" t="n"/>
      <c r="E14" s="15" t="n"/>
    </row>
    <row r="15">
      <c r="A15" s="17" t="n"/>
      <c r="B15" s="17" t="n"/>
      <c r="C15" s="17" t="n"/>
      <c r="D15" s="17" t="n"/>
      <c r="E15" s="17" t="n"/>
    </row>
    <row r="16">
      <c r="A16" s="15" t="n"/>
      <c r="B16" s="15" t="n"/>
      <c r="C16" s="15" t="n"/>
      <c r="D16" s="15" t="n"/>
      <c r="E16" s="15" t="n"/>
    </row>
    <row r="17">
      <c r="A17" s="17" t="n"/>
      <c r="B17" s="17" t="n"/>
      <c r="C17" s="17" t="n"/>
      <c r="D17" s="17" t="n"/>
      <c r="E17" s="17" t="n"/>
    </row>
    <row r="18">
      <c r="A18" s="15" t="n"/>
      <c r="B18" s="15" t="n"/>
      <c r="C18" s="15" t="n"/>
      <c r="D18" s="15" t="n"/>
      <c r="E18" s="15" t="n"/>
    </row>
    <row r="19">
      <c r="A19" s="17" t="n"/>
      <c r="B19" s="17" t="n"/>
      <c r="C19" s="17" t="n"/>
      <c r="D19" s="17" t="n"/>
      <c r="E19" s="17" t="n"/>
    </row>
    <row r="20">
      <c r="A20" s="15" t="n"/>
      <c r="B20" s="15" t="n"/>
      <c r="C20" s="15" t="n"/>
      <c r="D20" s="15" t="n"/>
      <c r="E20" s="15" t="n"/>
    </row>
    <row r="21">
      <c r="A21" s="17" t="n"/>
      <c r="B21" s="17" t="n"/>
      <c r="C21" s="17" t="n"/>
      <c r="D21" s="17" t="n"/>
      <c r="E21" s="17" t="n"/>
    </row>
    <row r="22">
      <c r="A22" s="15" t="n"/>
      <c r="B22" s="15" t="n"/>
      <c r="C22" s="15" t="n"/>
      <c r="D22" s="15" t="n"/>
      <c r="E22" s="15" t="n"/>
    </row>
    <row r="23">
      <c r="A23" s="17" t="n"/>
      <c r="B23" s="17" t="n"/>
      <c r="C23" s="17" t="n"/>
      <c r="D23" s="17" t="n"/>
      <c r="E23" s="17" t="n"/>
    </row>
    <row r="26" ht="28" customHeight="1">
      <c r="A26" s="19" t="inlineStr">
        <is>
          <t xml:space="preserve">  OVERHEAD EXPENSES — Monthly amounts</t>
        </is>
      </c>
      <c r="B26" s="20" t="n"/>
      <c r="C26" s="20" t="n"/>
    </row>
    <row r="27" ht="32" customHeight="1">
      <c r="A27" s="14" t="inlineStr">
        <is>
          <t>Overhead Category</t>
        </is>
      </c>
      <c r="B27" s="14" t="inlineStr">
        <is>
          <t>Monthly Amount</t>
        </is>
      </c>
      <c r="C27" s="14" t="inlineStr">
        <is>
          <t>Notes</t>
        </is>
      </c>
    </row>
    <row r="28">
      <c r="A28" s="21" t="inlineStr">
        <is>
          <t>Office Rent</t>
        </is>
      </c>
      <c r="B28" s="16" t="n">
        <v>5000</v>
      </c>
      <c r="C28" s="21" t="n"/>
    </row>
    <row r="29">
      <c r="A29" s="22" t="inlineStr">
        <is>
          <t>Utilities</t>
        </is>
      </c>
      <c r="B29" s="18" t="n">
        <v>800</v>
      </c>
      <c r="C29" s="22" t="n"/>
    </row>
    <row r="30">
      <c r="A30" s="21" t="inlineStr">
        <is>
          <t>Software &amp; Tools</t>
        </is>
      </c>
      <c r="B30" s="16" t="n">
        <v>2500</v>
      </c>
      <c r="C30" s="21" t="n"/>
    </row>
    <row r="31">
      <c r="A31" s="22" t="inlineStr">
        <is>
          <t>Admin Salaries</t>
        </is>
      </c>
      <c r="B31" s="18" t="n">
        <v>8000</v>
      </c>
      <c r="C31" s="22" t="n"/>
    </row>
    <row r="32">
      <c r="A32" s="21" t="inlineStr">
        <is>
          <t>Insurance</t>
        </is>
      </c>
      <c r="B32" s="16" t="n">
        <v>1200</v>
      </c>
      <c r="C32" s="21" t="n"/>
    </row>
    <row r="33">
      <c r="A33" s="22" t="inlineStr">
        <is>
          <t>Marketing &amp; Sales</t>
        </is>
      </c>
      <c r="B33" s="18" t="n">
        <v>3000</v>
      </c>
      <c r="C33" s="22" t="n"/>
    </row>
    <row r="34">
      <c r="A34" s="21" t="inlineStr">
        <is>
          <t>Professional Development</t>
        </is>
      </c>
      <c r="B34" s="16" t="n">
        <v>500</v>
      </c>
      <c r="C34" s="21" t="n"/>
    </row>
    <row r="35">
      <c r="A35" s="22" t="inlineStr">
        <is>
          <t>Miscellaneous</t>
        </is>
      </c>
      <c r="B35" s="18" t="n">
        <v>1000</v>
      </c>
      <c r="C35" s="22" t="n"/>
    </row>
    <row r="36">
      <c r="A36" s="21" t="n"/>
      <c r="B36" s="15" t="n"/>
      <c r="C36" s="21" t="n"/>
    </row>
    <row r="37">
      <c r="A37" s="22" t="n"/>
      <c r="B37" s="17" t="n"/>
      <c r="C37" s="22" t="n"/>
    </row>
    <row r="38">
      <c r="A38" s="21" t="n"/>
      <c r="B38" s="15" t="n"/>
      <c r="C38" s="21" t="n"/>
    </row>
    <row r="39">
      <c r="A39" s="22" t="n"/>
      <c r="B39" s="17" t="n"/>
      <c r="C39" s="22" t="n"/>
    </row>
    <row r="40">
      <c r="A40" s="21" t="n"/>
      <c r="B40" s="15" t="n"/>
      <c r="C40" s="21" t="n"/>
    </row>
    <row r="41">
      <c r="A41" s="22" t="n"/>
      <c r="B41" s="17" t="n"/>
      <c r="C41" s="22" t="n"/>
    </row>
    <row r="42">
      <c r="A42" s="21" t="n"/>
      <c r="B42" s="15" t="n"/>
      <c r="C42" s="21" t="n"/>
    </row>
  </sheetData>
  <mergeCells count="2">
    <mergeCell ref="A26:C26"/>
    <mergeCell ref="A1:E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72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19" t="inlineStr">
        <is>
          <t xml:space="preserve">  CALCULATIONS — All formulas, do NOT edit</t>
        </is>
      </c>
      <c r="B1" s="20" t="n"/>
      <c r="C1" s="20" t="n"/>
      <c r="D1" s="20" t="n"/>
      <c r="E1" s="20" t="n"/>
      <c r="F1" s="20" t="n"/>
      <c r="G1" s="20" t="n"/>
    </row>
    <row r="3" ht="28" customHeight="1">
      <c r="A3" s="23" t="inlineStr">
        <is>
          <t xml:space="preserve">  CLIENT MARGIN ANALYSIS</t>
        </is>
      </c>
      <c r="B3" s="24" t="n"/>
      <c r="C3" s="24" t="n"/>
      <c r="D3" s="24" t="n"/>
      <c r="E3" s="24" t="n"/>
      <c r="F3" s="24" t="n"/>
      <c r="G3" s="24" t="n"/>
    </row>
    <row r="4" ht="32" customHeight="1">
      <c r="A4" s="14" t="inlineStr">
        <is>
          <t>Client</t>
        </is>
      </c>
      <c r="B4" s="14" t="inlineStr">
        <is>
          <t>Revenue</t>
        </is>
      </c>
      <c r="C4" s="14" t="inlineStr">
        <is>
          <t>Total Direct Cost</t>
        </is>
      </c>
      <c r="D4" s="14" t="inlineStr">
        <is>
          <t>Gross Profit</t>
        </is>
      </c>
      <c r="E4" s="14" t="inlineStr">
        <is>
          <t>Gross Margin %</t>
        </is>
      </c>
      <c r="F4" s="14" t="inlineStr">
        <is>
          <t>Margin Status</t>
        </is>
      </c>
      <c r="G4" s="14" t="inlineStr">
        <is>
          <t>Revenue Share</t>
        </is>
      </c>
    </row>
    <row r="5">
      <c r="A5" s="25">
        <f>IF(INPUT!A4="","",INPUT!A4)</f>
        <v/>
      </c>
      <c r="B5" s="26">
        <f>IF(INPUT!A4="","",INPUT!B4)</f>
        <v/>
      </c>
      <c r="C5" s="26">
        <f>IF(INPUT!A4="","",INPUT!C4+INPUT!D4+INPUT!E4)</f>
        <v/>
      </c>
      <c r="D5" s="27">
        <f>IF(INPUT!A4="","",B5-C5)</f>
        <v/>
      </c>
      <c r="E5" s="28">
        <f>IF(INPUT!A4="","",IFERROR(D5/B5,0))</f>
        <v/>
      </c>
      <c r="F5" s="29">
        <f>IF(INPUT!A4="","",IF(E5&gt;=CONFIG!B3,"HEALTHY",IF(E5&gt;=CONFIG!B3*0.7,"WATCH","UNPROFITABLE")))</f>
        <v/>
      </c>
      <c r="G5" s="30">
        <f>IF(INPUT!A4="","",IFERROR(B5/SUMPRODUCT((INPUT!A4:A23&lt;&gt;"")*INPUT!B4:B23),0))</f>
        <v/>
      </c>
    </row>
    <row r="6">
      <c r="A6" s="31">
        <f>IF(INPUT!A5="","",INPUT!A5)</f>
        <v/>
      </c>
      <c r="B6" s="32">
        <f>IF(INPUT!A5="","",INPUT!B5)</f>
        <v/>
      </c>
      <c r="C6" s="32">
        <f>IF(INPUT!A5="","",INPUT!C5+INPUT!D5+INPUT!E5)</f>
        <v/>
      </c>
      <c r="D6" s="33">
        <f>IF(INPUT!A5="","",B6-C6)</f>
        <v/>
      </c>
      <c r="E6" s="34">
        <f>IF(INPUT!A5="","",IFERROR(D6/B6,0))</f>
        <v/>
      </c>
      <c r="F6" s="35">
        <f>IF(INPUT!A5="","",IF(E6&gt;=CONFIG!B3,"HEALTHY",IF(E6&gt;=CONFIG!B3*0.7,"WATCH","UNPROFITABLE")))</f>
        <v/>
      </c>
      <c r="G6" s="36">
        <f>IF(INPUT!A5="","",IFERROR(B6/SUMPRODUCT((INPUT!A4:A23&lt;&gt;"")*INPUT!B4:B23),0))</f>
        <v/>
      </c>
    </row>
    <row r="7">
      <c r="A7" s="25">
        <f>IF(INPUT!A6="","",INPUT!A6)</f>
        <v/>
      </c>
      <c r="B7" s="26">
        <f>IF(INPUT!A6="","",INPUT!B6)</f>
        <v/>
      </c>
      <c r="C7" s="26">
        <f>IF(INPUT!A6="","",INPUT!C6+INPUT!D6+INPUT!E6)</f>
        <v/>
      </c>
      <c r="D7" s="27">
        <f>IF(INPUT!A6="","",B7-C7)</f>
        <v/>
      </c>
      <c r="E7" s="28">
        <f>IF(INPUT!A6="","",IFERROR(D7/B7,0))</f>
        <v/>
      </c>
      <c r="F7" s="29">
        <f>IF(INPUT!A6="","",IF(E7&gt;=CONFIG!B3,"HEALTHY",IF(E7&gt;=CONFIG!B3*0.7,"WATCH","UNPROFITABLE")))</f>
        <v/>
      </c>
      <c r="G7" s="30">
        <f>IF(INPUT!A6="","",IFERROR(B7/SUMPRODUCT((INPUT!A4:A23&lt;&gt;"")*INPUT!B4:B23),0))</f>
        <v/>
      </c>
    </row>
    <row r="8">
      <c r="A8" s="31">
        <f>IF(INPUT!A7="","",INPUT!A7)</f>
        <v/>
      </c>
      <c r="B8" s="32">
        <f>IF(INPUT!A7="","",INPUT!B7)</f>
        <v/>
      </c>
      <c r="C8" s="32">
        <f>IF(INPUT!A7="","",INPUT!C7+INPUT!D7+INPUT!E7)</f>
        <v/>
      </c>
      <c r="D8" s="33">
        <f>IF(INPUT!A7="","",B8-C8)</f>
        <v/>
      </c>
      <c r="E8" s="34">
        <f>IF(INPUT!A7="","",IFERROR(D8/B8,0))</f>
        <v/>
      </c>
      <c r="F8" s="35">
        <f>IF(INPUT!A7="","",IF(E8&gt;=CONFIG!B3,"HEALTHY",IF(E8&gt;=CONFIG!B3*0.7,"WATCH","UNPROFITABLE")))</f>
        <v/>
      </c>
      <c r="G8" s="36">
        <f>IF(INPUT!A7="","",IFERROR(B8/SUMPRODUCT((INPUT!A4:A23&lt;&gt;"")*INPUT!B4:B23),0))</f>
        <v/>
      </c>
    </row>
    <row r="9">
      <c r="A9" s="25">
        <f>IF(INPUT!A8="","",INPUT!A8)</f>
        <v/>
      </c>
      <c r="B9" s="26">
        <f>IF(INPUT!A8="","",INPUT!B8)</f>
        <v/>
      </c>
      <c r="C9" s="26">
        <f>IF(INPUT!A8="","",INPUT!C8+INPUT!D8+INPUT!E8)</f>
        <v/>
      </c>
      <c r="D9" s="27">
        <f>IF(INPUT!A8="","",B9-C9)</f>
        <v/>
      </c>
      <c r="E9" s="28">
        <f>IF(INPUT!A8="","",IFERROR(D9/B9,0))</f>
        <v/>
      </c>
      <c r="F9" s="29">
        <f>IF(INPUT!A8="","",IF(E9&gt;=CONFIG!B3,"HEALTHY",IF(E9&gt;=CONFIG!B3*0.7,"WATCH","UNPROFITABLE")))</f>
        <v/>
      </c>
      <c r="G9" s="30">
        <f>IF(INPUT!A8="","",IFERROR(B9/SUMPRODUCT((INPUT!A4:A23&lt;&gt;"")*INPUT!B4:B23),0))</f>
        <v/>
      </c>
    </row>
    <row r="10">
      <c r="A10" s="31">
        <f>IF(INPUT!A9="","",INPUT!A9)</f>
        <v/>
      </c>
      <c r="B10" s="32">
        <f>IF(INPUT!A9="","",INPUT!B9)</f>
        <v/>
      </c>
      <c r="C10" s="32">
        <f>IF(INPUT!A9="","",INPUT!C9+INPUT!D9+INPUT!E9)</f>
        <v/>
      </c>
      <c r="D10" s="33">
        <f>IF(INPUT!A9="","",B10-C10)</f>
        <v/>
      </c>
      <c r="E10" s="34">
        <f>IF(INPUT!A9="","",IFERROR(D10/B10,0))</f>
        <v/>
      </c>
      <c r="F10" s="35">
        <f>IF(INPUT!A9="","",IF(E10&gt;=CONFIG!B3,"HEALTHY",IF(E10&gt;=CONFIG!B3*0.7,"WATCH","UNPROFITABLE")))</f>
        <v/>
      </c>
      <c r="G10" s="36">
        <f>IF(INPUT!A9="","",IFERROR(B10/SUMPRODUCT((INPUT!A4:A23&lt;&gt;"")*INPUT!B4:B23),0))</f>
        <v/>
      </c>
    </row>
    <row r="11">
      <c r="A11" s="25">
        <f>IF(INPUT!A10="","",INPUT!A10)</f>
        <v/>
      </c>
      <c r="B11" s="26">
        <f>IF(INPUT!A10="","",INPUT!B10)</f>
        <v/>
      </c>
      <c r="C11" s="26">
        <f>IF(INPUT!A10="","",INPUT!C10+INPUT!D10+INPUT!E10)</f>
        <v/>
      </c>
      <c r="D11" s="27">
        <f>IF(INPUT!A10="","",B11-C11)</f>
        <v/>
      </c>
      <c r="E11" s="28">
        <f>IF(INPUT!A10="","",IFERROR(D11/B11,0))</f>
        <v/>
      </c>
      <c r="F11" s="29">
        <f>IF(INPUT!A10="","",IF(E11&gt;=CONFIG!B3,"HEALTHY",IF(E11&gt;=CONFIG!B3*0.7,"WATCH","UNPROFITABLE")))</f>
        <v/>
      </c>
      <c r="G11" s="30">
        <f>IF(INPUT!A10="","",IFERROR(B11/SUMPRODUCT((INPUT!A4:A23&lt;&gt;"")*INPUT!B4:B23),0))</f>
        <v/>
      </c>
    </row>
    <row r="12">
      <c r="A12" s="31">
        <f>IF(INPUT!A11="","",INPUT!A11)</f>
        <v/>
      </c>
      <c r="B12" s="32">
        <f>IF(INPUT!A11="","",INPUT!B11)</f>
        <v/>
      </c>
      <c r="C12" s="32">
        <f>IF(INPUT!A11="","",INPUT!C11+INPUT!D11+INPUT!E11)</f>
        <v/>
      </c>
      <c r="D12" s="33">
        <f>IF(INPUT!A11="","",B12-C12)</f>
        <v/>
      </c>
      <c r="E12" s="34">
        <f>IF(INPUT!A11="","",IFERROR(D12/B12,0))</f>
        <v/>
      </c>
      <c r="F12" s="35">
        <f>IF(INPUT!A11="","",IF(E12&gt;=CONFIG!B3,"HEALTHY",IF(E12&gt;=CONFIG!B3*0.7,"WATCH","UNPROFITABLE")))</f>
        <v/>
      </c>
      <c r="G12" s="36">
        <f>IF(INPUT!A11="","",IFERROR(B12/SUMPRODUCT((INPUT!A4:A23&lt;&gt;"")*INPUT!B4:B23),0))</f>
        <v/>
      </c>
    </row>
    <row r="13">
      <c r="A13" s="25">
        <f>IF(INPUT!A12="","",INPUT!A12)</f>
        <v/>
      </c>
      <c r="B13" s="26">
        <f>IF(INPUT!A12="","",INPUT!B12)</f>
        <v/>
      </c>
      <c r="C13" s="26">
        <f>IF(INPUT!A12="","",INPUT!C12+INPUT!D12+INPUT!E12)</f>
        <v/>
      </c>
      <c r="D13" s="27">
        <f>IF(INPUT!A12="","",B13-C13)</f>
        <v/>
      </c>
      <c r="E13" s="28">
        <f>IF(INPUT!A12="","",IFERROR(D13/B13,0))</f>
        <v/>
      </c>
      <c r="F13" s="29">
        <f>IF(INPUT!A12="","",IF(E13&gt;=CONFIG!B3,"HEALTHY",IF(E13&gt;=CONFIG!B3*0.7,"WATCH","UNPROFITABLE")))</f>
        <v/>
      </c>
      <c r="G13" s="30">
        <f>IF(INPUT!A12="","",IFERROR(B13/SUMPRODUCT((INPUT!A4:A23&lt;&gt;"")*INPUT!B4:B23),0))</f>
        <v/>
      </c>
    </row>
    <row r="14">
      <c r="A14" s="31">
        <f>IF(INPUT!A13="","",INPUT!A13)</f>
        <v/>
      </c>
      <c r="B14" s="32">
        <f>IF(INPUT!A13="","",INPUT!B13)</f>
        <v/>
      </c>
      <c r="C14" s="32">
        <f>IF(INPUT!A13="","",INPUT!C13+INPUT!D13+INPUT!E13)</f>
        <v/>
      </c>
      <c r="D14" s="33">
        <f>IF(INPUT!A13="","",B14-C14)</f>
        <v/>
      </c>
      <c r="E14" s="34">
        <f>IF(INPUT!A13="","",IFERROR(D14/B14,0))</f>
        <v/>
      </c>
      <c r="F14" s="35">
        <f>IF(INPUT!A13="","",IF(E14&gt;=CONFIG!B3,"HEALTHY",IF(E14&gt;=CONFIG!B3*0.7,"WATCH","UNPROFITABLE")))</f>
        <v/>
      </c>
      <c r="G14" s="36">
        <f>IF(INPUT!A13="","",IFERROR(B14/SUMPRODUCT((INPUT!A4:A23&lt;&gt;"")*INPUT!B4:B23),0))</f>
        <v/>
      </c>
    </row>
    <row r="15">
      <c r="A15" s="25">
        <f>IF(INPUT!A14="","",INPUT!A14)</f>
        <v/>
      </c>
      <c r="B15" s="26">
        <f>IF(INPUT!A14="","",INPUT!B14)</f>
        <v/>
      </c>
      <c r="C15" s="26">
        <f>IF(INPUT!A14="","",INPUT!C14+INPUT!D14+INPUT!E14)</f>
        <v/>
      </c>
      <c r="D15" s="27">
        <f>IF(INPUT!A14="","",B15-C15)</f>
        <v/>
      </c>
      <c r="E15" s="28">
        <f>IF(INPUT!A14="","",IFERROR(D15/B15,0))</f>
        <v/>
      </c>
      <c r="F15" s="29">
        <f>IF(INPUT!A14="","",IF(E15&gt;=CONFIG!B3,"HEALTHY",IF(E15&gt;=CONFIG!B3*0.7,"WATCH","UNPROFITABLE")))</f>
        <v/>
      </c>
      <c r="G15" s="30">
        <f>IF(INPUT!A14="","",IFERROR(B15/SUMPRODUCT((INPUT!A4:A23&lt;&gt;"")*INPUT!B4:B23),0))</f>
        <v/>
      </c>
    </row>
    <row r="16">
      <c r="A16" s="31">
        <f>IF(INPUT!A15="","",INPUT!A15)</f>
        <v/>
      </c>
      <c r="B16" s="32">
        <f>IF(INPUT!A15="","",INPUT!B15)</f>
        <v/>
      </c>
      <c r="C16" s="32">
        <f>IF(INPUT!A15="","",INPUT!C15+INPUT!D15+INPUT!E15)</f>
        <v/>
      </c>
      <c r="D16" s="33">
        <f>IF(INPUT!A15="","",B16-C16)</f>
        <v/>
      </c>
      <c r="E16" s="34">
        <f>IF(INPUT!A15="","",IFERROR(D16/B16,0))</f>
        <v/>
      </c>
      <c r="F16" s="35">
        <f>IF(INPUT!A15="","",IF(E16&gt;=CONFIG!B3,"HEALTHY",IF(E16&gt;=CONFIG!B3*0.7,"WATCH","UNPROFITABLE")))</f>
        <v/>
      </c>
      <c r="G16" s="36">
        <f>IF(INPUT!A15="","",IFERROR(B16/SUMPRODUCT((INPUT!A4:A23&lt;&gt;"")*INPUT!B4:B23),0))</f>
        <v/>
      </c>
    </row>
    <row r="17">
      <c r="A17" s="25">
        <f>IF(INPUT!A16="","",INPUT!A16)</f>
        <v/>
      </c>
      <c r="B17" s="26">
        <f>IF(INPUT!A16="","",INPUT!B16)</f>
        <v/>
      </c>
      <c r="C17" s="26">
        <f>IF(INPUT!A16="","",INPUT!C16+INPUT!D16+INPUT!E16)</f>
        <v/>
      </c>
      <c r="D17" s="27">
        <f>IF(INPUT!A16="","",B17-C17)</f>
        <v/>
      </c>
      <c r="E17" s="28">
        <f>IF(INPUT!A16="","",IFERROR(D17/B17,0))</f>
        <v/>
      </c>
      <c r="F17" s="29">
        <f>IF(INPUT!A16="","",IF(E17&gt;=CONFIG!B3,"HEALTHY",IF(E17&gt;=CONFIG!B3*0.7,"WATCH","UNPROFITABLE")))</f>
        <v/>
      </c>
      <c r="G17" s="30">
        <f>IF(INPUT!A16="","",IFERROR(B17/SUMPRODUCT((INPUT!A4:A23&lt;&gt;"")*INPUT!B4:B23),0))</f>
        <v/>
      </c>
    </row>
    <row r="18">
      <c r="A18" s="31">
        <f>IF(INPUT!A17="","",INPUT!A17)</f>
        <v/>
      </c>
      <c r="B18" s="32">
        <f>IF(INPUT!A17="","",INPUT!B17)</f>
        <v/>
      </c>
      <c r="C18" s="32">
        <f>IF(INPUT!A17="","",INPUT!C17+INPUT!D17+INPUT!E17)</f>
        <v/>
      </c>
      <c r="D18" s="33">
        <f>IF(INPUT!A17="","",B18-C18)</f>
        <v/>
      </c>
      <c r="E18" s="34">
        <f>IF(INPUT!A17="","",IFERROR(D18/B18,0))</f>
        <v/>
      </c>
      <c r="F18" s="35">
        <f>IF(INPUT!A17="","",IF(E18&gt;=CONFIG!B3,"HEALTHY",IF(E18&gt;=CONFIG!B3*0.7,"WATCH","UNPROFITABLE")))</f>
        <v/>
      </c>
      <c r="G18" s="36">
        <f>IF(INPUT!A17="","",IFERROR(B18/SUMPRODUCT((INPUT!A4:A23&lt;&gt;"")*INPUT!B4:B23),0))</f>
        <v/>
      </c>
    </row>
    <row r="19">
      <c r="A19" s="25">
        <f>IF(INPUT!A18="","",INPUT!A18)</f>
        <v/>
      </c>
      <c r="B19" s="26">
        <f>IF(INPUT!A18="","",INPUT!B18)</f>
        <v/>
      </c>
      <c r="C19" s="26">
        <f>IF(INPUT!A18="","",INPUT!C18+INPUT!D18+INPUT!E18)</f>
        <v/>
      </c>
      <c r="D19" s="27">
        <f>IF(INPUT!A18="","",B19-C19)</f>
        <v/>
      </c>
      <c r="E19" s="28">
        <f>IF(INPUT!A18="","",IFERROR(D19/B19,0))</f>
        <v/>
      </c>
      <c r="F19" s="29">
        <f>IF(INPUT!A18="","",IF(E19&gt;=CONFIG!B3,"HEALTHY",IF(E19&gt;=CONFIG!B3*0.7,"WATCH","UNPROFITABLE")))</f>
        <v/>
      </c>
      <c r="G19" s="30">
        <f>IF(INPUT!A18="","",IFERROR(B19/SUMPRODUCT((INPUT!A4:A23&lt;&gt;"")*INPUT!B4:B23),0))</f>
        <v/>
      </c>
    </row>
    <row r="20">
      <c r="A20" s="31">
        <f>IF(INPUT!A19="","",INPUT!A19)</f>
        <v/>
      </c>
      <c r="B20" s="32">
        <f>IF(INPUT!A19="","",INPUT!B19)</f>
        <v/>
      </c>
      <c r="C20" s="32">
        <f>IF(INPUT!A19="","",INPUT!C19+INPUT!D19+INPUT!E19)</f>
        <v/>
      </c>
      <c r="D20" s="33">
        <f>IF(INPUT!A19="","",B20-C20)</f>
        <v/>
      </c>
      <c r="E20" s="34">
        <f>IF(INPUT!A19="","",IFERROR(D20/B20,0))</f>
        <v/>
      </c>
      <c r="F20" s="35">
        <f>IF(INPUT!A19="","",IF(E20&gt;=CONFIG!B3,"HEALTHY",IF(E20&gt;=CONFIG!B3*0.7,"WATCH","UNPROFITABLE")))</f>
        <v/>
      </c>
      <c r="G20" s="36">
        <f>IF(INPUT!A19="","",IFERROR(B20/SUMPRODUCT((INPUT!A4:A23&lt;&gt;"")*INPUT!B4:B23),0))</f>
        <v/>
      </c>
    </row>
    <row r="21">
      <c r="A21" s="25">
        <f>IF(INPUT!A20="","",INPUT!A20)</f>
        <v/>
      </c>
      <c r="B21" s="26">
        <f>IF(INPUT!A20="","",INPUT!B20)</f>
        <v/>
      </c>
      <c r="C21" s="26">
        <f>IF(INPUT!A20="","",INPUT!C20+INPUT!D20+INPUT!E20)</f>
        <v/>
      </c>
      <c r="D21" s="27">
        <f>IF(INPUT!A20="","",B21-C21)</f>
        <v/>
      </c>
      <c r="E21" s="28">
        <f>IF(INPUT!A20="","",IFERROR(D21/B21,0))</f>
        <v/>
      </c>
      <c r="F21" s="29">
        <f>IF(INPUT!A20="","",IF(E21&gt;=CONFIG!B3,"HEALTHY",IF(E21&gt;=CONFIG!B3*0.7,"WATCH","UNPROFITABLE")))</f>
        <v/>
      </c>
      <c r="G21" s="30">
        <f>IF(INPUT!A20="","",IFERROR(B21/SUMPRODUCT((INPUT!A4:A23&lt;&gt;"")*INPUT!B4:B23),0))</f>
        <v/>
      </c>
    </row>
    <row r="22">
      <c r="A22" s="31">
        <f>IF(INPUT!A21="","",INPUT!A21)</f>
        <v/>
      </c>
      <c r="B22" s="32">
        <f>IF(INPUT!A21="","",INPUT!B21)</f>
        <v/>
      </c>
      <c r="C22" s="32">
        <f>IF(INPUT!A21="","",INPUT!C21+INPUT!D21+INPUT!E21)</f>
        <v/>
      </c>
      <c r="D22" s="33">
        <f>IF(INPUT!A21="","",B22-C22)</f>
        <v/>
      </c>
      <c r="E22" s="34">
        <f>IF(INPUT!A21="","",IFERROR(D22/B22,0))</f>
        <v/>
      </c>
      <c r="F22" s="35">
        <f>IF(INPUT!A21="","",IF(E22&gt;=CONFIG!B3,"HEALTHY",IF(E22&gt;=CONFIG!B3*0.7,"WATCH","UNPROFITABLE")))</f>
        <v/>
      </c>
      <c r="G22" s="36">
        <f>IF(INPUT!A21="","",IFERROR(B22/SUMPRODUCT((INPUT!A4:A23&lt;&gt;"")*INPUT!B4:B23),0))</f>
        <v/>
      </c>
    </row>
    <row r="23">
      <c r="A23" s="25">
        <f>IF(INPUT!A22="","",INPUT!A22)</f>
        <v/>
      </c>
      <c r="B23" s="26">
        <f>IF(INPUT!A22="","",INPUT!B22)</f>
        <v/>
      </c>
      <c r="C23" s="26">
        <f>IF(INPUT!A22="","",INPUT!C22+INPUT!D22+INPUT!E22)</f>
        <v/>
      </c>
      <c r="D23" s="27">
        <f>IF(INPUT!A22="","",B23-C23)</f>
        <v/>
      </c>
      <c r="E23" s="28">
        <f>IF(INPUT!A22="","",IFERROR(D23/B23,0))</f>
        <v/>
      </c>
      <c r="F23" s="29">
        <f>IF(INPUT!A22="","",IF(E23&gt;=CONFIG!B3,"HEALTHY",IF(E23&gt;=CONFIG!B3*0.7,"WATCH","UNPROFITABLE")))</f>
        <v/>
      </c>
      <c r="G23" s="30">
        <f>IF(INPUT!A22="","",IFERROR(B23/SUMPRODUCT((INPUT!A4:A23&lt;&gt;"")*INPUT!B4:B23),0))</f>
        <v/>
      </c>
    </row>
    <row r="24">
      <c r="A24" s="31">
        <f>IF(INPUT!A23="","",INPUT!A23)</f>
        <v/>
      </c>
      <c r="B24" s="32">
        <f>IF(INPUT!A23="","",INPUT!B23)</f>
        <v/>
      </c>
      <c r="C24" s="32">
        <f>IF(INPUT!A23="","",INPUT!C23+INPUT!D23+INPUT!E23)</f>
        <v/>
      </c>
      <c r="D24" s="33">
        <f>IF(INPUT!A23="","",B24-C24)</f>
        <v/>
      </c>
      <c r="E24" s="34">
        <f>IF(INPUT!A23="","",IFERROR(D24/B24,0))</f>
        <v/>
      </c>
      <c r="F24" s="35">
        <f>IF(INPUT!A23="","",IF(E24&gt;=CONFIG!B3,"HEALTHY",IF(E24&gt;=CONFIG!B3*0.7,"WATCH","UNPROFITABLE")))</f>
        <v/>
      </c>
      <c r="G24" s="36">
        <f>IF(INPUT!A23="","",IFERROR(B24/SUMPRODUCT((INPUT!A4:A23&lt;&gt;"")*INPUT!B4:B23),0))</f>
        <v/>
      </c>
    </row>
    <row r="26" ht="28" customHeight="1">
      <c r="A26" s="37" t="inlineStr">
        <is>
          <t xml:space="preserve">  AGGREGATE METRICS</t>
        </is>
      </c>
      <c r="B26" s="38" t="n"/>
      <c r="C26" s="38" t="n"/>
      <c r="D26" s="38" t="n"/>
      <c r="E26" s="38" t="n"/>
      <c r="F26" s="38" t="n"/>
      <c r="G26" s="38" t="n"/>
    </row>
    <row r="28" ht="28" customHeight="1">
      <c r="A28" s="39" t="inlineStr">
        <is>
          <t>Total Revenue</t>
        </is>
      </c>
      <c r="B28" s="27">
        <f>SUMPRODUCT((INPUT!A4:A23&lt;&gt;"")*INPUT!B4:B23)</f>
        <v/>
      </c>
    </row>
    <row r="29" ht="28" customHeight="1">
      <c r="A29" s="39" t="inlineStr">
        <is>
          <t>Total Direct Costs</t>
        </is>
      </c>
      <c r="B29" s="27">
        <f>SUM(C5:C24)</f>
        <v/>
      </c>
    </row>
    <row r="30" ht="28" customHeight="1">
      <c r="A30" s="39" t="inlineStr">
        <is>
          <t>Total Gross Profit</t>
        </is>
      </c>
      <c r="B30" s="27">
        <f>B28-B29</f>
        <v/>
      </c>
    </row>
    <row r="31" ht="28" customHeight="1">
      <c r="A31" s="39" t="inlineStr">
        <is>
          <t>Overall Gross Margin %</t>
        </is>
      </c>
      <c r="B31" s="28">
        <f>IFERROR(B30/B28,0)</f>
        <v/>
      </c>
    </row>
    <row r="32" ht="28" customHeight="1">
      <c r="A32" s="39" t="inlineStr">
        <is>
          <t>Total Overhead</t>
        </is>
      </c>
      <c r="B32" s="27">
        <f>SUM(INPUT!B28:B42)</f>
        <v/>
      </c>
    </row>
    <row r="33" ht="28" customHeight="1">
      <c r="A33" s="39" t="inlineStr">
        <is>
          <t>Net Profit (before tax)</t>
        </is>
      </c>
      <c r="B33" s="27">
        <f>B30-B32</f>
        <v/>
      </c>
    </row>
    <row r="34" ht="28" customHeight="1">
      <c r="A34" s="39" t="inlineStr">
        <is>
          <t>Net Margin %</t>
        </is>
      </c>
      <c r="B34" s="28">
        <f>IFERROR(B33/B28,0)</f>
        <v/>
      </c>
    </row>
    <row r="35" ht="28" customHeight="1">
      <c r="A35" s="39" t="inlineStr">
        <is>
          <t>Overhead as % of Revenue</t>
        </is>
      </c>
      <c r="B35" s="28">
        <f>IFERROR(B32/B28,0)</f>
        <v/>
      </c>
    </row>
    <row r="36" ht="28" customHeight="1">
      <c r="A36" s="39" t="inlineStr">
        <is>
          <t>Tax Estimate</t>
        </is>
      </c>
      <c r="B36" s="27">
        <f>IF(B33&gt;0,B33*CONFIG!B8,0)</f>
        <v/>
      </c>
    </row>
    <row r="37" ht="28" customHeight="1">
      <c r="A37" s="39" t="inlineStr">
        <is>
          <t>Net Profit (after tax)</t>
        </is>
      </c>
      <c r="B37" s="27">
        <f>B33-B36</f>
        <v/>
      </c>
    </row>
    <row r="38" ht="28" customHeight="1">
      <c r="A38" s="39" t="inlineStr">
        <is>
          <t>Net Margin % (after tax)</t>
        </is>
      </c>
      <c r="B38" s="28">
        <f>IFERROR(B37/B28,0)</f>
        <v/>
      </c>
    </row>
    <row r="39" ht="28" customHeight="1">
      <c r="A39" s="39" t="inlineStr">
        <is>
          <t>Active Client Count</t>
        </is>
      </c>
      <c r="B39" s="40">
        <f>COUNTA(INPUT!A4:A23)</f>
        <v/>
      </c>
    </row>
    <row r="40" ht="28" customHeight="1">
      <c r="A40" s="39" t="inlineStr">
        <is>
          <t>Avg Revenue Per Client</t>
        </is>
      </c>
      <c r="B40" s="27">
        <f>IFERROR(B28/B39,0)</f>
        <v/>
      </c>
    </row>
    <row r="41" ht="28" customHeight="1">
      <c r="A41" s="39" t="inlineStr">
        <is>
          <t>Avg Margin Per Client</t>
        </is>
      </c>
      <c r="B41" s="27">
        <f>IFERROR(B30/B39,0)</f>
        <v/>
      </c>
    </row>
    <row r="42" ht="28" customHeight="1">
      <c r="A42" s="39" t="inlineStr">
        <is>
          <t>Break-Even Revenue</t>
        </is>
      </c>
      <c r="B42" s="27">
        <f>IFERROR(B32/(1-B29/B28),0)</f>
        <v/>
      </c>
    </row>
    <row r="44" ht="28" customHeight="1">
      <c r="A44" s="41" t="inlineStr">
        <is>
          <t xml:space="preserve">  SCENARIO MODELING</t>
        </is>
      </c>
      <c r="B44" s="42" t="n"/>
      <c r="C44" s="42" t="n"/>
      <c r="D44" s="42" t="n"/>
      <c r="E44" s="42" t="n"/>
      <c r="F44" s="42" t="n"/>
      <c r="G44" s="42" t="n"/>
    </row>
    <row r="46" ht="28" customHeight="1">
      <c r="A46" s="39" t="inlineStr">
        <is>
          <t>--- SCENARIO 1: Price Increase ---</t>
        </is>
      </c>
      <c r="B46" s="43" t="inlineStr"/>
    </row>
    <row r="47" ht="28" customHeight="1">
      <c r="A47" s="39" t="inlineStr">
        <is>
          <t>New Revenue</t>
        </is>
      </c>
      <c r="B47" s="27">
        <f>B28*(1+CONFIG!B5)</f>
        <v/>
      </c>
    </row>
    <row r="48" ht="28" customHeight="1">
      <c r="A48" s="39" t="inlineStr">
        <is>
          <t>New Gross Profit</t>
        </is>
      </c>
      <c r="B48" s="27">
        <f>B47-B29</f>
        <v/>
      </c>
    </row>
    <row r="49" ht="28" customHeight="1">
      <c r="A49" s="39" t="inlineStr">
        <is>
          <t>New Net Profit</t>
        </is>
      </c>
      <c r="B49" s="27">
        <f>B48-B32</f>
        <v/>
      </c>
    </row>
    <row r="50" ht="28" customHeight="1">
      <c r="A50" s="39" t="inlineStr">
        <is>
          <t>New Net Margin %</t>
        </is>
      </c>
      <c r="B50" s="28">
        <f>IFERROR(B49/B47,0)</f>
        <v/>
      </c>
    </row>
    <row r="51" ht="28" customHeight="1">
      <c r="A51" s="39" t="inlineStr">
        <is>
          <t>Margin Improvement (pp)</t>
        </is>
      </c>
      <c r="B51" s="44">
        <f>B50-B34</f>
        <v/>
      </c>
    </row>
    <row r="53" ht="28" customHeight="1">
      <c r="A53" s="39" t="inlineStr">
        <is>
          <t>--- SCENARIO 2: Cost Reduction ---</t>
        </is>
      </c>
      <c r="B53" s="43" t="inlineStr"/>
    </row>
    <row r="54" ht="28" customHeight="1">
      <c r="A54" s="39" t="inlineStr">
        <is>
          <t>New Direct Costs</t>
        </is>
      </c>
      <c r="B54" s="27">
        <f>B29*(1-CONFIG!B6)</f>
        <v/>
      </c>
    </row>
    <row r="55" ht="28" customHeight="1">
      <c r="A55" s="39" t="inlineStr">
        <is>
          <t>New Gross Profit</t>
        </is>
      </c>
      <c r="B55" s="27">
        <f>B28-B54</f>
        <v/>
      </c>
    </row>
    <row r="56" ht="28" customHeight="1">
      <c r="A56" s="39" t="inlineStr">
        <is>
          <t>New Net Profit</t>
        </is>
      </c>
      <c r="B56" s="27">
        <f>B55-B32</f>
        <v/>
      </c>
    </row>
    <row r="57" ht="28" customHeight="1">
      <c r="A57" s="39" t="inlineStr">
        <is>
          <t>New Net Margin %</t>
        </is>
      </c>
      <c r="B57" s="28">
        <f>IFERROR(B56/B28,0)</f>
        <v/>
      </c>
    </row>
    <row r="58" ht="28" customHeight="1">
      <c r="A58" s="39" t="inlineStr">
        <is>
          <t>Margin Improvement (pp)</t>
        </is>
      </c>
      <c r="B58" s="44">
        <f>B57-B34</f>
        <v/>
      </c>
    </row>
    <row r="60" ht="28" customHeight="1">
      <c r="A60" s="39" t="inlineStr">
        <is>
          <t>--- SCENARIO 3: Overhead Reduction ---</t>
        </is>
      </c>
      <c r="B60" s="43" t="inlineStr"/>
    </row>
    <row r="61" ht="28" customHeight="1">
      <c r="A61" s="39" t="inlineStr">
        <is>
          <t>New Overhead</t>
        </is>
      </c>
      <c r="B61" s="27">
        <f>B32*(1-CONFIG!B7)</f>
        <v/>
      </c>
    </row>
    <row r="62" ht="28" customHeight="1">
      <c r="A62" s="39" t="inlineStr">
        <is>
          <t>New Net Profit</t>
        </is>
      </c>
      <c r="B62" s="27">
        <f>B30-B61</f>
        <v/>
      </c>
    </row>
    <row r="63" ht="28" customHeight="1">
      <c r="A63" s="39" t="inlineStr">
        <is>
          <t>New Net Margin %</t>
        </is>
      </c>
      <c r="B63" s="28">
        <f>IFERROR(B62/B28,0)</f>
        <v/>
      </c>
    </row>
    <row r="64" ht="28" customHeight="1">
      <c r="A64" s="39" t="inlineStr">
        <is>
          <t>Margin Improvement (pp)</t>
        </is>
      </c>
      <c r="B64" s="44">
        <f>B63-B34</f>
        <v/>
      </c>
    </row>
    <row r="66" ht="28" customHeight="1">
      <c r="A66" s="39" t="inlineStr">
        <is>
          <t>--- SCENARIO 4: Combined ---</t>
        </is>
      </c>
      <c r="B66" s="43" t="inlineStr"/>
    </row>
    <row r="67" ht="28" customHeight="1">
      <c r="A67" s="39" t="inlineStr">
        <is>
          <t>Combined Revenue</t>
        </is>
      </c>
      <c r="B67" s="27">
        <f>B28*(1+CONFIG!B5)</f>
        <v/>
      </c>
    </row>
    <row r="68" ht="28" customHeight="1">
      <c r="A68" s="39" t="inlineStr">
        <is>
          <t>Combined Direct Costs</t>
        </is>
      </c>
      <c r="B68" s="27">
        <f>B29*(1-CONFIG!B6)</f>
        <v/>
      </c>
    </row>
    <row r="69" ht="28" customHeight="1">
      <c r="A69" s="39" t="inlineStr">
        <is>
          <t>Combined Overhead</t>
        </is>
      </c>
      <c r="B69" s="27">
        <f>B32*(1-CONFIG!B7)</f>
        <v/>
      </c>
    </row>
    <row r="70" ht="28" customHeight="1">
      <c r="A70" s="39" t="inlineStr">
        <is>
          <t>Combined Net Profit</t>
        </is>
      </c>
      <c r="B70" s="27">
        <f>B67-B68-B69</f>
        <v/>
      </c>
    </row>
    <row r="71" ht="28" customHeight="1">
      <c r="A71" s="39" t="inlineStr">
        <is>
          <t>Combined Net Margin %</t>
        </is>
      </c>
      <c r="B71" s="28">
        <f>IFERROR(B70/B67,0)</f>
        <v/>
      </c>
    </row>
    <row r="72" ht="28" customHeight="1">
      <c r="A72" s="39" t="inlineStr">
        <is>
          <t>Combined Improvement (pp)</t>
        </is>
      </c>
      <c r="B72" s="44">
        <f>B71-B34</f>
        <v/>
      </c>
    </row>
  </sheetData>
  <mergeCells count="4">
    <mergeCell ref="A26:G26"/>
    <mergeCell ref="A3:G3"/>
    <mergeCell ref="A44:G44"/>
    <mergeCell ref="A1:G1"/>
  </mergeCells>
  <conditionalFormatting sqref="E5:E24">
    <cfRule type="cellIs" priority="1" operator="greaterThanOrEqual" dxfId="0">
      <formula>0.6</formula>
    </cfRule>
    <cfRule type="cellIs" priority="2" operator="between" dxfId="1">
      <formula>0.4</formula>
      <formula>0.599</formula>
    </cfRule>
    <cfRule type="cellIs" priority="3" operator="lessThan" dxfId="2">
      <formula>0.4</formula>
    </cfRule>
  </conditionalFormatting>
  <conditionalFormatting sqref="F5:F24">
    <cfRule type="cellIs" priority="4" operator="equal" dxfId="0">
      <formula>"HEALTHY"</formula>
    </cfRule>
    <cfRule type="cellIs" priority="5" operator="equal" dxfId="1">
      <formula>"WATCH"</formula>
    </cfRule>
    <cfRule type="cellIs" priority="6" operator="equal" dxfId="2">
      <formula>"UNPROFITABLE"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55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5" t="inlineStr">
        <is>
          <t>MARGIN OPTIMIZATION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3" t="inlineStr">
        <is>
          <t xml:space="preserve">  MARGIN OVERVIEW</t>
        </is>
      </c>
      <c r="B4" s="24" t="n"/>
      <c r="C4" s="24" t="n"/>
      <c r="D4" s="24" t="n"/>
      <c r="E4" s="24" t="n"/>
    </row>
    <row r="5" ht="32" customHeight="1">
      <c r="A5" s="46" t="inlineStr">
        <is>
          <t>Total Monthly Revenue</t>
        </is>
      </c>
      <c r="B5" s="47">
        <f>LOGIC!B28</f>
        <v/>
      </c>
    </row>
    <row r="6" ht="32" customHeight="1">
      <c r="A6" s="46" t="inlineStr">
        <is>
          <t>Total Direct Costs</t>
        </is>
      </c>
      <c r="B6" s="47">
        <f>LOGIC!B29</f>
        <v/>
      </c>
    </row>
    <row r="7" ht="32" customHeight="1">
      <c r="A7" s="46" t="inlineStr">
        <is>
          <t>Gross Profit</t>
        </is>
      </c>
      <c r="B7" s="47">
        <f>LOGIC!B30</f>
        <v/>
      </c>
    </row>
    <row r="8" ht="32" customHeight="1">
      <c r="A8" s="46" t="inlineStr">
        <is>
          <t>Gross Margin %</t>
        </is>
      </c>
      <c r="B8" s="48">
        <f>LOGIC!B31</f>
        <v/>
      </c>
    </row>
    <row r="9" ht="32" customHeight="1">
      <c r="A9" s="46" t="inlineStr">
        <is>
          <t>Total Overhead</t>
        </is>
      </c>
      <c r="B9" s="47">
        <f>LOGIC!B32</f>
        <v/>
      </c>
    </row>
    <row r="10" ht="32" customHeight="1">
      <c r="A10" s="46" t="inlineStr">
        <is>
          <t>Net Profit (pre-tax)</t>
        </is>
      </c>
      <c r="B10" s="47">
        <f>LOGIC!B33</f>
        <v/>
      </c>
    </row>
    <row r="11" ht="32" customHeight="1">
      <c r="A11" s="46" t="inlineStr">
        <is>
          <t>Net Margin %</t>
        </is>
      </c>
      <c r="B11" s="48">
        <f>LOGIC!B34</f>
        <v/>
      </c>
    </row>
    <row r="12" ht="32" customHeight="1">
      <c r="A12" s="46" t="inlineStr">
        <is>
          <t>Net Profit (after tax)</t>
        </is>
      </c>
      <c r="B12" s="47">
        <f>LOGIC!B37</f>
        <v/>
      </c>
    </row>
    <row r="13" ht="32" customHeight="1">
      <c r="A13" s="46" t="inlineStr">
        <is>
          <t>Margin Health</t>
        </is>
      </c>
      <c r="B13" s="49">
        <f>IF(LOGIC!B34&gt;=CONFIG!B4,"HEALTHY",IF(LOGIC!B34&gt;=CONFIG!B4*0.5,"NEEDS WORK","CRITICAL"))</f>
        <v/>
      </c>
    </row>
    <row r="15" ht="28" customHeight="1">
      <c r="A15" s="41" t="inlineStr">
        <is>
          <t xml:space="preserve">  OPERATIONAL METRICS</t>
        </is>
      </c>
      <c r="B15" s="42" t="n"/>
      <c r="C15" s="42" t="n"/>
      <c r="D15" s="42" t="n"/>
      <c r="E15" s="42" t="n"/>
    </row>
    <row r="16" ht="32" customHeight="1">
      <c r="A16" s="46" t="inlineStr">
        <is>
          <t>Overhead as % of Revenue</t>
        </is>
      </c>
      <c r="B16" s="48">
        <f>LOGIC!B35</f>
        <v/>
      </c>
    </row>
    <row r="17" ht="32" customHeight="1">
      <c r="A17" s="46" t="inlineStr">
        <is>
          <t>Active Clients</t>
        </is>
      </c>
      <c r="B17" s="50">
        <f>LOGIC!B39</f>
        <v/>
      </c>
    </row>
    <row r="18" ht="32" customHeight="1">
      <c r="A18" s="46" t="inlineStr">
        <is>
          <t>Avg Revenue/Client</t>
        </is>
      </c>
      <c r="B18" s="47">
        <f>LOGIC!B40</f>
        <v/>
      </c>
    </row>
    <row r="19" ht="32" customHeight="1">
      <c r="A19" s="46" t="inlineStr">
        <is>
          <t>Avg Gross Profit/Client</t>
        </is>
      </c>
      <c r="B19" s="47">
        <f>LOGIC!B41</f>
        <v/>
      </c>
    </row>
    <row r="20" ht="32" customHeight="1">
      <c r="A20" s="46" t="inlineStr">
        <is>
          <t>Break-Even Revenue</t>
        </is>
      </c>
      <c r="B20" s="47">
        <f>LOGIC!B42</f>
        <v/>
      </c>
    </row>
    <row r="22" ht="28" customHeight="1">
      <c r="A22" s="12" t="inlineStr">
        <is>
          <t xml:space="preserve">  SCENARIO RESULTS</t>
        </is>
      </c>
      <c r="B22" s="13" t="n"/>
      <c r="C22" s="13" t="n"/>
      <c r="D22" s="13" t="n"/>
      <c r="E22" s="13" t="n"/>
    </row>
    <row r="23" ht="32" customHeight="1">
      <c r="A23" s="46" t="inlineStr">
        <is>
          <t>Price Increase Net Margin</t>
        </is>
      </c>
      <c r="B23" s="48">
        <f>LOGIC!B50</f>
        <v/>
      </c>
    </row>
    <row r="24" ht="32" customHeight="1">
      <c r="A24" s="46" t="inlineStr">
        <is>
          <t xml:space="preserve">  Improvement</t>
        </is>
      </c>
      <c r="B24" s="51">
        <f>LOGIC!B51</f>
        <v/>
      </c>
    </row>
    <row r="25" ht="32" customHeight="1">
      <c r="A25" s="46" t="inlineStr">
        <is>
          <t>Cost Reduction Net Margin</t>
        </is>
      </c>
      <c r="B25" s="48">
        <f>LOGIC!B57</f>
        <v/>
      </c>
    </row>
    <row r="26" ht="32" customHeight="1">
      <c r="A26" s="46" t="inlineStr">
        <is>
          <t xml:space="preserve">  Improvement</t>
        </is>
      </c>
      <c r="B26" s="51">
        <f>LOGIC!B58</f>
        <v/>
      </c>
    </row>
    <row r="27" ht="32" customHeight="1">
      <c r="A27" s="46" t="inlineStr">
        <is>
          <t>Overhead Reduction Net Margin</t>
        </is>
      </c>
      <c r="B27" s="48">
        <f>LOGIC!B63</f>
        <v/>
      </c>
    </row>
    <row r="28" ht="32" customHeight="1">
      <c r="A28" s="46" t="inlineStr">
        <is>
          <t xml:space="preserve">  Improvement</t>
        </is>
      </c>
      <c r="B28" s="51">
        <f>LOGIC!B64</f>
        <v/>
      </c>
    </row>
    <row r="29" ht="32" customHeight="1">
      <c r="A29" s="46" t="inlineStr">
        <is>
          <t>Combined Scenario Net Margin</t>
        </is>
      </c>
      <c r="B29" s="52">
        <f>LOGIC!B71</f>
        <v/>
      </c>
    </row>
    <row r="30" ht="32" customHeight="1">
      <c r="A30" s="46" t="inlineStr">
        <is>
          <t xml:space="preserve">  Combined Improvement</t>
        </is>
      </c>
      <c r="B30" s="51">
        <f>LOGIC!B72</f>
        <v/>
      </c>
    </row>
    <row r="32" ht="28" customHeight="1">
      <c r="A32" s="37" t="inlineStr">
        <is>
          <t xml:space="preserve">  CLIENT MARGIN RANKING</t>
        </is>
      </c>
      <c r="B32" s="38" t="n"/>
      <c r="C32" s="38" t="n"/>
      <c r="D32" s="38" t="n"/>
      <c r="E32" s="38" t="n"/>
    </row>
    <row r="33" ht="32" customHeight="1">
      <c r="A33" s="14" t="inlineStr">
        <is>
          <t>Client</t>
        </is>
      </c>
      <c r="B33" s="14" t="inlineStr">
        <is>
          <t>Revenue</t>
        </is>
      </c>
      <c r="C33" s="14" t="inlineStr">
        <is>
          <t>Gross Margin %</t>
        </is>
      </c>
      <c r="D33" s="14" t="inlineStr">
        <is>
          <t>Status</t>
        </is>
      </c>
      <c r="E33" s="14" t="inlineStr">
        <is>
          <t>Revenue Share</t>
        </is>
      </c>
    </row>
    <row r="34">
      <c r="A34" s="53">
        <f>IF(LOGIC!A5="","",LOGIC!A5)</f>
        <v/>
      </c>
      <c r="B34" s="54">
        <f>IF(LOGIC!A5="","",LOGIC!B5)</f>
        <v/>
      </c>
      <c r="C34" s="55">
        <f>IF(LOGIC!A5="","",LOGIC!E5)</f>
        <v/>
      </c>
      <c r="D34" s="56">
        <f>IF(LOGIC!A5="","",LOGIC!F5)</f>
        <v/>
      </c>
      <c r="E34" s="57">
        <f>IF(LOGIC!A5="","",LOGIC!G5)</f>
        <v/>
      </c>
    </row>
    <row r="35">
      <c r="A35" s="53">
        <f>IF(LOGIC!A6="","",LOGIC!A6)</f>
        <v/>
      </c>
      <c r="B35" s="54">
        <f>IF(LOGIC!A6="","",LOGIC!B6)</f>
        <v/>
      </c>
      <c r="C35" s="55">
        <f>IF(LOGIC!A6="","",LOGIC!E6)</f>
        <v/>
      </c>
      <c r="D35" s="56">
        <f>IF(LOGIC!A6="","",LOGIC!F6)</f>
        <v/>
      </c>
      <c r="E35" s="57">
        <f>IF(LOGIC!A6="","",LOGIC!G6)</f>
        <v/>
      </c>
    </row>
    <row r="36">
      <c r="A36" s="53">
        <f>IF(LOGIC!A7="","",LOGIC!A7)</f>
        <v/>
      </c>
      <c r="B36" s="54">
        <f>IF(LOGIC!A7="","",LOGIC!B7)</f>
        <v/>
      </c>
      <c r="C36" s="55">
        <f>IF(LOGIC!A7="","",LOGIC!E7)</f>
        <v/>
      </c>
      <c r="D36" s="56">
        <f>IF(LOGIC!A7="","",LOGIC!F7)</f>
        <v/>
      </c>
      <c r="E36" s="57">
        <f>IF(LOGIC!A7="","",LOGIC!G7)</f>
        <v/>
      </c>
    </row>
    <row r="37">
      <c r="A37" s="53">
        <f>IF(LOGIC!A8="","",LOGIC!A8)</f>
        <v/>
      </c>
      <c r="B37" s="54">
        <f>IF(LOGIC!A8="","",LOGIC!B8)</f>
        <v/>
      </c>
      <c r="C37" s="55">
        <f>IF(LOGIC!A8="","",LOGIC!E8)</f>
        <v/>
      </c>
      <c r="D37" s="56">
        <f>IF(LOGIC!A8="","",LOGIC!F8)</f>
        <v/>
      </c>
      <c r="E37" s="57">
        <f>IF(LOGIC!A8="","",LOGIC!G8)</f>
        <v/>
      </c>
    </row>
    <row r="38">
      <c r="A38" s="53">
        <f>IF(LOGIC!A9="","",LOGIC!A9)</f>
        <v/>
      </c>
      <c r="B38" s="54">
        <f>IF(LOGIC!A9="","",LOGIC!B9)</f>
        <v/>
      </c>
      <c r="C38" s="55">
        <f>IF(LOGIC!A9="","",LOGIC!E9)</f>
        <v/>
      </c>
      <c r="D38" s="56">
        <f>IF(LOGIC!A9="","",LOGIC!F9)</f>
        <v/>
      </c>
      <c r="E38" s="57">
        <f>IF(LOGIC!A9="","",LOGIC!G9)</f>
        <v/>
      </c>
    </row>
    <row r="39">
      <c r="A39" s="53">
        <f>IF(LOGIC!A10="","",LOGIC!A10)</f>
        <v/>
      </c>
      <c r="B39" s="54">
        <f>IF(LOGIC!A10="","",LOGIC!B10)</f>
        <v/>
      </c>
      <c r="C39" s="55">
        <f>IF(LOGIC!A10="","",LOGIC!E10)</f>
        <v/>
      </c>
      <c r="D39" s="56">
        <f>IF(LOGIC!A10="","",LOGIC!F10)</f>
        <v/>
      </c>
      <c r="E39" s="57">
        <f>IF(LOGIC!A10="","",LOGIC!G10)</f>
        <v/>
      </c>
    </row>
    <row r="40">
      <c r="A40" s="53">
        <f>IF(LOGIC!A11="","",LOGIC!A11)</f>
        <v/>
      </c>
      <c r="B40" s="54">
        <f>IF(LOGIC!A11="","",LOGIC!B11)</f>
        <v/>
      </c>
      <c r="C40" s="55">
        <f>IF(LOGIC!A11="","",LOGIC!E11)</f>
        <v/>
      </c>
      <c r="D40" s="56">
        <f>IF(LOGIC!A11="","",LOGIC!F11)</f>
        <v/>
      </c>
      <c r="E40" s="57">
        <f>IF(LOGIC!A11="","",LOGIC!G11)</f>
        <v/>
      </c>
    </row>
    <row r="41">
      <c r="A41" s="53">
        <f>IF(LOGIC!A12="","",LOGIC!A12)</f>
        <v/>
      </c>
      <c r="B41" s="54">
        <f>IF(LOGIC!A12="","",LOGIC!B12)</f>
        <v/>
      </c>
      <c r="C41" s="55">
        <f>IF(LOGIC!A12="","",LOGIC!E12)</f>
        <v/>
      </c>
      <c r="D41" s="56">
        <f>IF(LOGIC!A12="","",LOGIC!F12)</f>
        <v/>
      </c>
      <c r="E41" s="57">
        <f>IF(LOGIC!A12="","",LOGIC!G12)</f>
        <v/>
      </c>
    </row>
    <row r="42">
      <c r="A42" s="53">
        <f>IF(LOGIC!A13="","",LOGIC!A13)</f>
        <v/>
      </c>
      <c r="B42" s="54">
        <f>IF(LOGIC!A13="","",LOGIC!B13)</f>
        <v/>
      </c>
      <c r="C42" s="55">
        <f>IF(LOGIC!A13="","",LOGIC!E13)</f>
        <v/>
      </c>
      <c r="D42" s="56">
        <f>IF(LOGIC!A13="","",LOGIC!F13)</f>
        <v/>
      </c>
      <c r="E42" s="57">
        <f>IF(LOGIC!A13="","",LOGIC!G13)</f>
        <v/>
      </c>
    </row>
    <row r="43">
      <c r="A43" s="53">
        <f>IF(LOGIC!A14="","",LOGIC!A14)</f>
        <v/>
      </c>
      <c r="B43" s="54">
        <f>IF(LOGIC!A14="","",LOGIC!B14)</f>
        <v/>
      </c>
      <c r="C43" s="55">
        <f>IF(LOGIC!A14="","",LOGIC!E14)</f>
        <v/>
      </c>
      <c r="D43" s="56">
        <f>IF(LOGIC!A14="","",LOGIC!F14)</f>
        <v/>
      </c>
      <c r="E43" s="57">
        <f>IF(LOGIC!A14="","",LOGIC!G14)</f>
        <v/>
      </c>
    </row>
    <row r="44">
      <c r="A44" s="53">
        <f>IF(LOGIC!A15="","",LOGIC!A15)</f>
        <v/>
      </c>
      <c r="B44" s="54">
        <f>IF(LOGIC!A15="","",LOGIC!B15)</f>
        <v/>
      </c>
      <c r="C44" s="55">
        <f>IF(LOGIC!A15="","",LOGIC!E15)</f>
        <v/>
      </c>
      <c r="D44" s="56">
        <f>IF(LOGIC!A15="","",LOGIC!F15)</f>
        <v/>
      </c>
      <c r="E44" s="57">
        <f>IF(LOGIC!A15="","",LOGIC!G15)</f>
        <v/>
      </c>
    </row>
    <row r="45">
      <c r="A45" s="53">
        <f>IF(LOGIC!A16="","",LOGIC!A16)</f>
        <v/>
      </c>
      <c r="B45" s="54">
        <f>IF(LOGIC!A16="","",LOGIC!B16)</f>
        <v/>
      </c>
      <c r="C45" s="55">
        <f>IF(LOGIC!A16="","",LOGIC!E16)</f>
        <v/>
      </c>
      <c r="D45" s="56">
        <f>IF(LOGIC!A16="","",LOGIC!F16)</f>
        <v/>
      </c>
      <c r="E45" s="57">
        <f>IF(LOGIC!A16="","",LOGIC!G16)</f>
        <v/>
      </c>
    </row>
    <row r="46">
      <c r="A46" s="53">
        <f>IF(LOGIC!A17="","",LOGIC!A17)</f>
        <v/>
      </c>
      <c r="B46" s="54">
        <f>IF(LOGIC!A17="","",LOGIC!B17)</f>
        <v/>
      </c>
      <c r="C46" s="55">
        <f>IF(LOGIC!A17="","",LOGIC!E17)</f>
        <v/>
      </c>
      <c r="D46" s="56">
        <f>IF(LOGIC!A17="","",LOGIC!F17)</f>
        <v/>
      </c>
      <c r="E46" s="57">
        <f>IF(LOGIC!A17="","",LOGIC!G17)</f>
        <v/>
      </c>
    </row>
    <row r="47">
      <c r="A47" s="53">
        <f>IF(LOGIC!A18="","",LOGIC!A18)</f>
        <v/>
      </c>
      <c r="B47" s="54">
        <f>IF(LOGIC!A18="","",LOGIC!B18)</f>
        <v/>
      </c>
      <c r="C47" s="55">
        <f>IF(LOGIC!A18="","",LOGIC!E18)</f>
        <v/>
      </c>
      <c r="D47" s="56">
        <f>IF(LOGIC!A18="","",LOGIC!F18)</f>
        <v/>
      </c>
      <c r="E47" s="57">
        <f>IF(LOGIC!A18="","",LOGIC!G18)</f>
        <v/>
      </c>
    </row>
    <row r="48">
      <c r="A48" s="53">
        <f>IF(LOGIC!A19="","",LOGIC!A19)</f>
        <v/>
      </c>
      <c r="B48" s="54">
        <f>IF(LOGIC!A19="","",LOGIC!B19)</f>
        <v/>
      </c>
      <c r="C48" s="55">
        <f>IF(LOGIC!A19="","",LOGIC!E19)</f>
        <v/>
      </c>
      <c r="D48" s="56">
        <f>IF(LOGIC!A19="","",LOGIC!F19)</f>
        <v/>
      </c>
      <c r="E48" s="57">
        <f>IF(LOGIC!A19="","",LOGIC!G19)</f>
        <v/>
      </c>
    </row>
    <row r="49">
      <c r="A49" s="53">
        <f>IF(LOGIC!A20="","",LOGIC!A20)</f>
        <v/>
      </c>
      <c r="B49" s="54">
        <f>IF(LOGIC!A20="","",LOGIC!B20)</f>
        <v/>
      </c>
      <c r="C49" s="55">
        <f>IF(LOGIC!A20="","",LOGIC!E20)</f>
        <v/>
      </c>
      <c r="D49" s="56">
        <f>IF(LOGIC!A20="","",LOGIC!F20)</f>
        <v/>
      </c>
      <c r="E49" s="57">
        <f>IF(LOGIC!A20="","",LOGIC!G20)</f>
        <v/>
      </c>
    </row>
    <row r="50">
      <c r="A50" s="53">
        <f>IF(LOGIC!A21="","",LOGIC!A21)</f>
        <v/>
      </c>
      <c r="B50" s="54">
        <f>IF(LOGIC!A21="","",LOGIC!B21)</f>
        <v/>
      </c>
      <c r="C50" s="55">
        <f>IF(LOGIC!A21="","",LOGIC!E21)</f>
        <v/>
      </c>
      <c r="D50" s="56">
        <f>IF(LOGIC!A21="","",LOGIC!F21)</f>
        <v/>
      </c>
      <c r="E50" s="57">
        <f>IF(LOGIC!A21="","",LOGIC!G21)</f>
        <v/>
      </c>
    </row>
    <row r="51">
      <c r="A51" s="53">
        <f>IF(LOGIC!A22="","",LOGIC!A22)</f>
        <v/>
      </c>
      <c r="B51" s="54">
        <f>IF(LOGIC!A22="","",LOGIC!B22)</f>
        <v/>
      </c>
      <c r="C51" s="55">
        <f>IF(LOGIC!A22="","",LOGIC!E22)</f>
        <v/>
      </c>
      <c r="D51" s="56">
        <f>IF(LOGIC!A22="","",LOGIC!F22)</f>
        <v/>
      </c>
      <c r="E51" s="57">
        <f>IF(LOGIC!A22="","",LOGIC!G22)</f>
        <v/>
      </c>
    </row>
    <row r="52">
      <c r="A52" s="53">
        <f>IF(LOGIC!A23="","",LOGIC!A23)</f>
        <v/>
      </c>
      <c r="B52" s="54">
        <f>IF(LOGIC!A23="","",LOGIC!B23)</f>
        <v/>
      </c>
      <c r="C52" s="55">
        <f>IF(LOGIC!A23="","",LOGIC!E23)</f>
        <v/>
      </c>
      <c r="D52" s="56">
        <f>IF(LOGIC!A23="","",LOGIC!F23)</f>
        <v/>
      </c>
      <c r="E52" s="57">
        <f>IF(LOGIC!A23="","",LOGIC!G23)</f>
        <v/>
      </c>
    </row>
    <row r="53">
      <c r="A53" s="53">
        <f>IF(LOGIC!A24="","",LOGIC!A24)</f>
        <v/>
      </c>
      <c r="B53" s="54">
        <f>IF(LOGIC!A24="","",LOGIC!B24)</f>
        <v/>
      </c>
      <c r="C53" s="55">
        <f>IF(LOGIC!A24="","",LOGIC!E24)</f>
        <v/>
      </c>
      <c r="D53" s="56">
        <f>IF(LOGIC!A24="","",LOGIC!F24)</f>
        <v/>
      </c>
      <c r="E53" s="57">
        <f>IF(LOGIC!A24="","",LOGIC!G24)</f>
        <v/>
      </c>
    </row>
    <row r="55" ht="24" customHeight="1">
      <c r="A55" s="58" t="inlineStr">
        <is>
          <t>RangeLead.com  |  Premium B2B Lead Data  |  Free Download — rangelead.com/free-tools</t>
        </is>
      </c>
    </row>
  </sheetData>
  <mergeCells count="7">
    <mergeCell ref="A55:E55"/>
    <mergeCell ref="A4:E4"/>
    <mergeCell ref="A2:E2"/>
    <mergeCell ref="A15:E15"/>
    <mergeCell ref="A1:E1"/>
    <mergeCell ref="A32:E32"/>
    <mergeCell ref="A22:E22"/>
  </mergeCells>
  <conditionalFormatting sqref="B13">
    <cfRule type="cellIs" priority="1" operator="equal" dxfId="0">
      <formula>"HEALTHY"</formula>
    </cfRule>
    <cfRule type="cellIs" priority="2" operator="equal" dxfId="1">
      <formula>"NEEDS WORK"</formula>
    </cfRule>
    <cfRule type="cellIs" priority="3" operator="equal" dxfId="2">
      <formula>"CRITICAL"</formula>
    </cfRule>
  </conditionalFormatting>
  <conditionalFormatting sqref="C34:C53">
    <cfRule type="cellIs" priority="4" operator="greaterThanOrEqual" dxfId="0">
      <formula>0.6</formula>
    </cfRule>
    <cfRule type="cellIs" priority="5" operator="between" dxfId="1">
      <formula>0.4</formula>
      <formula>0.599</formula>
    </cfRule>
    <cfRule type="cellIs" priority="6" operator="lessThan" dxfId="2">
      <formula>0.4</formula>
    </cfRule>
  </conditionalFormatting>
  <conditionalFormatting sqref="D34:D53">
    <cfRule type="cellIs" priority="7" operator="equal" dxfId="0">
      <formula>"HEALTHY"</formula>
    </cfRule>
    <cfRule type="cellIs" priority="8" operator="equal" dxfId="1">
      <formula>"WATCH"</formula>
    </cfRule>
    <cfRule type="cellIs" priority="9" operator="equal" dxfId="2">
      <formula>"UNPROFITABLE"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