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ME" sheetId="1" state="visible" r:id="rId1"/>
    <sheet xmlns:r="http://schemas.openxmlformats.org/officeDocument/2006/relationships" name="CONFIG" sheetId="2" state="visible" r:id="rId2"/>
    <sheet xmlns:r="http://schemas.openxmlformats.org/officeDocument/2006/relationships" name="INPUT" sheetId="3" state="visible" r:id="rId3"/>
    <sheet xmlns:r="http://schemas.openxmlformats.org/officeDocument/2006/relationships" name="LOGIC" sheetId="4" state="visible" r:id="rId4"/>
    <sheet xmlns:r="http://schemas.openxmlformats.org/officeDocument/2006/relationships" name="OUTPUT" sheetId="5" state="visible" r:id="rId5"/>
  </sheets>
  <definedNames/>
  <calcPr calcId="124519" fullCalcOnLoad="1"/>
</workbook>
</file>

<file path=xl/styles.xml><?xml version="1.0" encoding="utf-8"?>
<styleSheet xmlns="http://schemas.openxmlformats.org/spreadsheetml/2006/main">
  <numFmts count="5">
    <numFmt numFmtId="164" formatCode="&quot;$&quot;#,##0"/>
    <numFmt numFmtId="165" formatCode="&quot;$&quot;#,##0.00"/>
    <numFmt numFmtId="166" formatCode="0.0%"/>
    <numFmt numFmtId="167" formatCode="&quot;$&quot;#,##0&quot;/hr&quot;"/>
    <numFmt numFmtId="168" formatCode="&quot;$&quot;#,##0.00&quot;/hr&quot;"/>
  </numFmts>
  <fonts count="13">
    <font>
      <name val="Calibri"/>
      <family val="2"/>
      <color theme="1"/>
      <sz val="11"/>
      <scheme val="minor"/>
    </font>
    <font>
      <name val="Aptos"/>
      <b val="1"/>
      <color rgb="00FFFFFF"/>
      <sz val="18"/>
    </font>
    <font>
      <name val="Aptos"/>
      <color rgb="00FFFFFF"/>
      <sz val="10"/>
    </font>
    <font>
      <name val="Aptos"/>
      <b val="1"/>
      <color rgb="001E3A5F"/>
      <sz val="11"/>
    </font>
    <font>
      <name val="Aptos"/>
      <color rgb="00374151"/>
      <sz val="10"/>
    </font>
    <font>
      <name val="Aptos"/>
      <b val="1"/>
      <color rgb="00FFFFFF"/>
      <sz val="11"/>
    </font>
    <font>
      <name val="Aptos"/>
      <b val="1"/>
      <color rgb="00374151"/>
      <sz val="10"/>
    </font>
    <font>
      <name val="Aptos"/>
      <color rgb="00374151"/>
      <sz val="11"/>
    </font>
    <font>
      <name val="Aptos"/>
      <i val="1"/>
      <color rgb="006B7280"/>
      <sz val="9"/>
    </font>
    <font>
      <name val="Aptos"/>
      <b val="1"/>
      <color rgb="00FFFFFF"/>
      <sz val="10"/>
    </font>
    <font>
      <name val="Aptos"/>
      <b val="1"/>
      <color rgb="000F1B2D"/>
      <sz val="11"/>
    </font>
    <font>
      <name val="Aptos"/>
      <b val="1"/>
      <color rgb="00FFFFFF"/>
      <sz val="16"/>
    </font>
    <font>
      <name val="Aptos"/>
      <b val="1"/>
      <color rgb="000F1B2D"/>
      <sz val="13"/>
    </font>
  </fonts>
  <fills count="13">
    <fill>
      <patternFill/>
    </fill>
    <fill>
      <patternFill patternType="gray125"/>
    </fill>
    <fill>
      <patternFill patternType="solid">
        <fgColor rgb="000F1B2D"/>
        <bgColor rgb="000F1B2D"/>
      </patternFill>
    </fill>
    <fill>
      <patternFill patternType="solid">
        <fgColor rgb="001E3A5F"/>
        <bgColor rgb="001E3A5F"/>
      </patternFill>
    </fill>
    <fill>
      <patternFill patternType="solid">
        <fgColor rgb="007C3AED"/>
        <bgColor rgb="007C3AED"/>
      </patternFill>
    </fill>
    <fill>
      <patternFill patternType="solid">
        <fgColor rgb="00F5F3FF"/>
        <bgColor rgb="00F5F3FF"/>
      </patternFill>
    </fill>
    <fill>
      <patternFill patternType="solid">
        <fgColor rgb="0016A34A"/>
        <bgColor rgb="0016A34A"/>
      </patternFill>
    </fill>
    <fill>
      <patternFill patternType="solid">
        <fgColor rgb="00FFFDE7"/>
        <bgColor rgb="00FFFDE7"/>
      </patternFill>
    </fill>
    <fill>
      <patternFill patternType="solid">
        <fgColor rgb="00FFF9C4"/>
        <bgColor rgb="00FFF9C4"/>
      </patternFill>
    </fill>
    <fill>
      <patternFill patternType="solid">
        <fgColor rgb="00D97706"/>
        <bgColor rgb="00D97706"/>
      </patternFill>
    </fill>
    <fill>
      <patternFill patternType="solid">
        <fgColor rgb="00F1F5F9"/>
        <bgColor rgb="00F1F5F9"/>
      </patternFill>
    </fill>
    <fill>
      <patternFill patternType="solid">
        <fgColor rgb="00FFFFFF"/>
        <bgColor rgb="00FFFFFF"/>
      </patternFill>
    </fill>
    <fill>
      <patternFill patternType="solid">
        <fgColor rgb="00F0F9FF"/>
        <bgColor rgb="00F0F9FF"/>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51">
    <xf numFmtId="0" fontId="0" fillId="0" borderId="0" pivotButton="0" quotePrefix="0" xfId="0"/>
    <xf numFmtId="0" fontId="1" fillId="2" borderId="0" applyAlignment="1" pivotButton="0" quotePrefix="0" xfId="0">
      <alignment horizontal="center" vertical="center"/>
    </xf>
    <xf numFmtId="0" fontId="0" fillId="2" borderId="0" pivotButton="0" quotePrefix="0" xfId="0"/>
    <xf numFmtId="0" fontId="2" fillId="3" borderId="0" applyAlignment="1" pivotButton="0" quotePrefix="0" xfId="0">
      <alignment horizontal="center" vertical="center"/>
    </xf>
    <xf numFmtId="0" fontId="0" fillId="3" borderId="0" pivotButton="0" quotePrefix="0" xfId="0"/>
    <xf numFmtId="0" fontId="3" fillId="0" borderId="0" applyAlignment="1" pivotButton="0" quotePrefix="0" xfId="0">
      <alignment vertical="top"/>
    </xf>
    <xf numFmtId="0" fontId="4" fillId="0" borderId="0" applyAlignment="1" pivotButton="0" quotePrefix="0" xfId="0">
      <alignment vertical="center" wrapText="1"/>
    </xf>
    <xf numFmtId="0" fontId="5" fillId="4" borderId="1" applyAlignment="1" pivotButton="0" quotePrefix="0" xfId="0">
      <alignment horizontal="left" vertical="center"/>
    </xf>
    <xf numFmtId="0" fontId="0" fillId="4" borderId="1" pivotButton="0" quotePrefix="0" xfId="0"/>
    <xf numFmtId="0" fontId="6" fillId="5" borderId="1" applyAlignment="1" pivotButton="0" quotePrefix="0" xfId="0">
      <alignment horizontal="left" vertical="center"/>
    </xf>
    <xf numFmtId="164" fontId="7" fillId="5" borderId="1" applyAlignment="1" pivotButton="0" quotePrefix="0" xfId="0">
      <alignment horizontal="center" vertical="center"/>
    </xf>
    <xf numFmtId="0" fontId="8" fillId="0" borderId="0" applyAlignment="1" pivotButton="0" quotePrefix="0" xfId="0">
      <alignment horizontal="left" vertical="center"/>
    </xf>
    <xf numFmtId="0" fontId="7" fillId="5" borderId="1" applyAlignment="1" pivotButton="0" quotePrefix="0" xfId="0">
      <alignment horizontal="center" vertical="center"/>
    </xf>
    <xf numFmtId="9" fontId="7" fillId="5" borderId="1" applyAlignment="1" pivotButton="0" quotePrefix="0" xfId="0">
      <alignment horizontal="center" vertical="center"/>
    </xf>
    <xf numFmtId="0" fontId="5" fillId="6" borderId="1" applyAlignment="1" pivotButton="0" quotePrefix="0" xfId="0">
      <alignment horizontal="left" vertical="center"/>
    </xf>
    <xf numFmtId="0" fontId="0" fillId="6" borderId="1" pivotButton="0" quotePrefix="0" xfId="0"/>
    <xf numFmtId="0" fontId="5" fillId="3" borderId="1" applyAlignment="1" pivotButton="0" quotePrefix="0" xfId="0">
      <alignment horizontal="left" vertical="center"/>
    </xf>
    <xf numFmtId="0" fontId="0" fillId="3" borderId="1" pivotButton="0" quotePrefix="0" xfId="0"/>
    <xf numFmtId="0" fontId="9" fillId="3" borderId="1" applyAlignment="1" pivotButton="0" quotePrefix="0" xfId="0">
      <alignment horizontal="center" vertical="center" wrapText="1"/>
    </xf>
    <xf numFmtId="0" fontId="7" fillId="7" borderId="1" applyAlignment="1" pivotButton="0" quotePrefix="0" xfId="0">
      <alignment horizontal="center" vertical="center"/>
    </xf>
    <xf numFmtId="164" fontId="7" fillId="7" borderId="1" applyAlignment="1" pivotButton="0" quotePrefix="0" xfId="0">
      <alignment horizontal="center" vertical="center"/>
    </xf>
    <xf numFmtId="3" fontId="7" fillId="7" borderId="1" applyAlignment="1" pivotButton="0" quotePrefix="0" xfId="0">
      <alignment horizontal="center" vertical="center"/>
    </xf>
    <xf numFmtId="0" fontId="7" fillId="8" borderId="1" applyAlignment="1" pivotButton="0" quotePrefix="0" xfId="0">
      <alignment horizontal="center" vertical="center"/>
    </xf>
    <xf numFmtId="164" fontId="7" fillId="8" borderId="1" applyAlignment="1" pivotButton="0" quotePrefix="0" xfId="0">
      <alignment horizontal="center" vertical="center"/>
    </xf>
    <xf numFmtId="3" fontId="7" fillId="8" borderId="1" applyAlignment="1" pivotButton="0" quotePrefix="0" xfId="0">
      <alignment horizontal="center" vertical="center"/>
    </xf>
    <xf numFmtId="0" fontId="5" fillId="9" borderId="1" applyAlignment="1" pivotButton="0" quotePrefix="0" xfId="0">
      <alignment horizontal="left" vertical="center"/>
    </xf>
    <xf numFmtId="0" fontId="0" fillId="9" borderId="1" pivotButton="0" quotePrefix="0" xfId="0"/>
    <xf numFmtId="9" fontId="7" fillId="7" borderId="1" applyAlignment="1" pivotButton="0" quotePrefix="0" xfId="0">
      <alignment horizontal="center" vertical="center"/>
    </xf>
    <xf numFmtId="9" fontId="7" fillId="8" borderId="1" applyAlignment="1" pivotButton="0" quotePrefix="0" xfId="0">
      <alignment horizontal="center" vertical="center"/>
    </xf>
    <xf numFmtId="0" fontId="5" fillId="2" borderId="1" applyAlignment="1" pivotButton="0" quotePrefix="0" xfId="0">
      <alignment horizontal="left" vertical="center"/>
    </xf>
    <xf numFmtId="0" fontId="0" fillId="2" borderId="1" pivotButton="0" quotePrefix="0" xfId="0"/>
    <xf numFmtId="0" fontId="6" fillId="10" borderId="1" applyAlignment="1" pivotButton="0" quotePrefix="0" xfId="0">
      <alignment horizontal="left" vertical="center"/>
    </xf>
    <xf numFmtId="3" fontId="10" fillId="10" borderId="1" applyAlignment="1" pivotButton="0" quotePrefix="0" xfId="0">
      <alignment horizontal="center" vertical="center"/>
    </xf>
    <xf numFmtId="164" fontId="10" fillId="10" borderId="1" applyAlignment="1" pivotButton="0" quotePrefix="0" xfId="0">
      <alignment horizontal="center" vertical="center"/>
    </xf>
    <xf numFmtId="165" fontId="10" fillId="10" borderId="1" applyAlignment="1" pivotButton="0" quotePrefix="0" xfId="0">
      <alignment horizontal="center" vertical="center"/>
    </xf>
    <xf numFmtId="164" fontId="7" fillId="10" borderId="1" applyAlignment="1" pivotButton="0" quotePrefix="0" xfId="0">
      <alignment horizontal="center" vertical="center"/>
    </xf>
    <xf numFmtId="166" fontId="10" fillId="10" borderId="1" applyAlignment="1" pivotButton="0" quotePrefix="0" xfId="0">
      <alignment horizontal="center" vertical="center"/>
    </xf>
    <xf numFmtId="0" fontId="10" fillId="10" borderId="1" applyAlignment="1" pivotButton="0" quotePrefix="0" xfId="0">
      <alignment horizontal="center" vertical="center"/>
    </xf>
    <xf numFmtId="0" fontId="11" fillId="2" borderId="0" applyAlignment="1" pivotButton="0" quotePrefix="0" xfId="0">
      <alignment horizontal="center" vertical="center"/>
    </xf>
    <xf numFmtId="0" fontId="6" fillId="11" borderId="1" applyAlignment="1" pivotButton="0" quotePrefix="0" xfId="0">
      <alignment horizontal="left" vertical="center"/>
    </xf>
    <xf numFmtId="3" fontId="12" fillId="12" borderId="1" applyAlignment="1" pivotButton="0" quotePrefix="0" xfId="0">
      <alignment horizontal="center" vertical="center"/>
    </xf>
    <xf numFmtId="164" fontId="12" fillId="12" borderId="1" applyAlignment="1" pivotButton="0" quotePrefix="0" xfId="0">
      <alignment horizontal="center" vertical="center"/>
    </xf>
    <xf numFmtId="166" fontId="12" fillId="12" borderId="1" applyAlignment="1" pivotButton="0" quotePrefix="0" xfId="0">
      <alignment horizontal="center" vertical="center"/>
    </xf>
    <xf numFmtId="0" fontId="12" fillId="12" borderId="1" applyAlignment="1" pivotButton="0" quotePrefix="0" xfId="0">
      <alignment horizontal="center" vertical="center"/>
    </xf>
    <xf numFmtId="167" fontId="12" fillId="12" borderId="1" applyAlignment="1" pivotButton="0" quotePrefix="0" xfId="0">
      <alignment horizontal="center" vertical="center"/>
    </xf>
    <xf numFmtId="168" fontId="12" fillId="12" borderId="1" applyAlignment="1" pivotButton="0" quotePrefix="0" xfId="0">
      <alignment horizontal="center" vertical="center"/>
    </xf>
    <xf numFmtId="164" fontId="7" fillId="11" borderId="1" applyAlignment="1" pivotButton="0" quotePrefix="0" xfId="0">
      <alignment horizontal="center" vertical="center"/>
    </xf>
    <xf numFmtId="164" fontId="10" fillId="11" borderId="1" applyAlignment="1" pivotButton="0" quotePrefix="0" xfId="0">
      <alignment horizontal="center" vertical="center"/>
    </xf>
    <xf numFmtId="166" fontId="10" fillId="11" borderId="1" applyAlignment="1" pivotButton="0" quotePrefix="0" xfId="0">
      <alignment horizontal="center" vertical="center"/>
    </xf>
    <xf numFmtId="0" fontId="10" fillId="11" borderId="1" applyAlignment="1" pivotButton="0" quotePrefix="0" xfId="0">
      <alignment horizontal="center" vertical="center"/>
    </xf>
    <xf numFmtId="0" fontId="8" fillId="0" borderId="0" applyAlignment="1" pivotButton="0" quotePrefix="0" xfId="0">
      <alignment horizontal="center" vertical="center"/>
    </xf>
  </cellXfs>
  <cellStyles count="1">
    <cellStyle name="Normal" xfId="0" builtinId="0" hidden="0"/>
  </cellStyles>
  <dxfs count="3">
    <dxf>
      <font>
        <name val="Aptos"/>
        <b val="1"/>
        <color rgb="0016A34A"/>
        <sz val="10"/>
      </font>
      <fill>
        <patternFill patternType="solid">
          <fgColor rgb="00DCFCE7"/>
          <bgColor rgb="00DCFCE7"/>
        </patternFill>
      </fill>
    </dxf>
    <dxf>
      <font>
        <name val="Aptos"/>
        <b val="1"/>
        <color rgb="00DC2626"/>
        <sz val="10"/>
      </font>
      <fill>
        <patternFill patternType="solid">
          <fgColor rgb="00FEE2E2"/>
          <bgColor rgb="00FEE2E2"/>
        </patternFill>
      </fill>
    </dxf>
    <dxf>
      <font>
        <name val="Aptos"/>
        <b val="1"/>
        <color rgb="00D97706"/>
        <sz val="10"/>
      </font>
      <fill>
        <patternFill patternType="solid">
          <fgColor rgb="00FEF3C7"/>
          <bgColor rgb="00FEF3C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E3A5F"/>
    <outlinePr summaryBelow="1" summaryRight="1"/>
    <pageSetUpPr/>
  </sheetPr>
  <dimension ref="A1:B30"/>
  <sheetViews>
    <sheetView showGridLines="0" zoomScale="110" workbookViewId="0">
      <selection activeCell="A1" sqref="A1"/>
    </sheetView>
  </sheetViews>
  <sheetFormatPr baseColWidth="8" defaultRowHeight="15"/>
  <cols>
    <col width="22" customWidth="1" min="1" max="1"/>
    <col width="80" customWidth="1" min="2" max="2"/>
  </cols>
  <sheetData>
    <row r="1" ht="50" customHeight="1">
      <c r="A1" s="1" t="inlineStr">
        <is>
          <t>AGENCY - CLIENT COST BREAKDOWN</t>
        </is>
      </c>
      <c r="B1" s="2" t="n"/>
    </row>
    <row r="2" ht="24" customHeight="1">
      <c r="A2" s="3" t="inlineStr">
        <is>
          <t>RangeLead.com  |  Auto-Calculated Spreadsheet</t>
        </is>
      </c>
      <c r="B2" s="4" t="n"/>
    </row>
    <row r="4">
      <c r="A4" s="5" t="inlineStr">
        <is>
          <t>PURPOSE</t>
        </is>
      </c>
    </row>
    <row r="5" ht="76" customHeight="1">
      <c r="A5" s="6" t="inlineStr">
        <is>
          <t>Analyze the true cost of serving each agency client by tracking team hours, rates, direct expenses, and overhead allocation. Determine profitability per client, margin rankings, and true cost per billable hour.</t>
        </is>
      </c>
    </row>
    <row r="7">
      <c r="A7" s="5" t="inlineStr">
        <is>
          <t>REQUIRED INPUTS (INPUT sheet)</t>
        </is>
      </c>
    </row>
    <row r="8" ht="22" customHeight="1">
      <c r="A8" s="6" t="inlineStr">
        <is>
          <t xml:space="preserve">  • Client name and monthly retainer/revenue</t>
        </is>
      </c>
    </row>
    <row r="9" ht="22" customHeight="1">
      <c r="A9" s="6" t="inlineStr">
        <is>
          <t xml:space="preserve">  • Team members assigned with hours per client</t>
        </is>
      </c>
    </row>
    <row r="10" ht="22" customHeight="1">
      <c r="A10" s="6" t="inlineStr">
        <is>
          <t xml:space="preserve">  • Team member hourly cost rates</t>
        </is>
      </c>
    </row>
    <row r="11" ht="22" customHeight="1">
      <c r="A11" s="6" t="inlineStr">
        <is>
          <t xml:space="preserve">  • Direct client expenses (tools, media, etc.)</t>
        </is>
      </c>
    </row>
    <row r="12" ht="22" customHeight="1">
      <c r="A12" s="6" t="inlineStr">
        <is>
          <t xml:space="preserve">  • Monthly agency overhead (rent, admin, etc.)</t>
        </is>
      </c>
    </row>
    <row r="14">
      <c r="A14" s="5" t="inlineStr">
        <is>
          <t>OUTPUTS (OUTPUT sheet)</t>
        </is>
      </c>
    </row>
    <row r="15" ht="22" customHeight="1">
      <c r="A15" s="6" t="inlineStr">
        <is>
          <t xml:space="preserve">  • Cost per client (labor + expenses + overhead)</t>
        </is>
      </c>
    </row>
    <row r="16" ht="22" customHeight="1">
      <c r="A16" s="6" t="inlineStr">
        <is>
          <t xml:space="preserve">  • Profit margin per client</t>
        </is>
      </c>
    </row>
    <row r="17" ht="22" customHeight="1">
      <c r="A17" s="6" t="inlineStr">
        <is>
          <t xml:space="preserve">  • Profitability ranking</t>
        </is>
      </c>
    </row>
    <row r="18" ht="22" customHeight="1">
      <c r="A18" s="6" t="inlineStr">
        <is>
          <t xml:space="preserve">  • Overhead allocation per client</t>
        </is>
      </c>
    </row>
    <row r="19" ht="22" customHeight="1">
      <c r="A19" s="6" t="inlineStr">
        <is>
          <t xml:space="preserve">  • True cost per billable hour</t>
        </is>
      </c>
    </row>
    <row r="20" ht="22" customHeight="1">
      <c r="A20" s="6" t="inlineStr">
        <is>
          <t xml:space="preserve">  • Client health scoring</t>
        </is>
      </c>
    </row>
    <row r="22">
      <c r="A22" s="5" t="inlineStr">
        <is>
          <t>DO NOT EDIT</t>
        </is>
      </c>
    </row>
    <row r="23" ht="22" customHeight="1">
      <c r="A23" s="6" t="inlineStr">
        <is>
          <t xml:space="preserve">  • LOGIC sheet — contains all calculations</t>
        </is>
      </c>
    </row>
    <row r="24" ht="22" customHeight="1">
      <c r="A24" s="6" t="inlineStr">
        <is>
          <t xml:space="preserve">  • OUTPUT sheet — displays results from LOGIC</t>
        </is>
      </c>
    </row>
    <row r="25" ht="22" customHeight="1">
      <c r="A25" s="6" t="inlineStr">
        <is>
          <t xml:space="preserve">  • CONFIG sheet — contains constants and rates</t>
        </is>
      </c>
    </row>
    <row r="27">
      <c r="A27" s="5" t="inlineStr">
        <is>
          <t>HOW TO USE</t>
        </is>
      </c>
    </row>
    <row r="28" ht="22" customHeight="1">
      <c r="A28" s="6" t="inlineStr">
        <is>
          <t xml:space="preserve">  • Go to the INPUT sheet and fill in the yellow-highlighted cells</t>
        </is>
      </c>
    </row>
    <row r="29" ht="22" customHeight="1">
      <c r="A29" s="6" t="inlineStr">
        <is>
          <t xml:space="preserve">  • Results auto-calculate instantly on the OUTPUT sheet</t>
        </is>
      </c>
    </row>
    <row r="30" ht="22" customHeight="1">
      <c r="A30" s="6" t="inlineStr">
        <is>
          <t xml:space="preserve">  • Adjust CONFIG values only if you understand the assumptions</t>
        </is>
      </c>
    </row>
  </sheetData>
  <mergeCells count="20">
    <mergeCell ref="A24:B24"/>
    <mergeCell ref="A30:B30"/>
    <mergeCell ref="A15:B15"/>
    <mergeCell ref="A11:B11"/>
    <mergeCell ref="A1:B1"/>
    <mergeCell ref="A16:B16"/>
    <mergeCell ref="A25:B25"/>
    <mergeCell ref="A18:B18"/>
    <mergeCell ref="A12:B12"/>
    <mergeCell ref="A2:B2"/>
    <mergeCell ref="A5:B5"/>
    <mergeCell ref="A23:B23"/>
    <mergeCell ref="A17:B17"/>
    <mergeCell ref="A8:B8"/>
    <mergeCell ref="A20:B20"/>
    <mergeCell ref="A29:B29"/>
    <mergeCell ref="A19:B19"/>
    <mergeCell ref="A10:B10"/>
    <mergeCell ref="A28:B28"/>
    <mergeCell ref="A9:B9"/>
  </mergeCells>
  <pageMargins left="0.75" right="0.75" top="1" bottom="1" header="0.5" footer="0.5"/>
</worksheet>
</file>

<file path=xl/worksheets/sheet2.xml><?xml version="1.0" encoding="utf-8"?>
<worksheet xmlns="http://schemas.openxmlformats.org/spreadsheetml/2006/main">
  <sheetPr>
    <tabColor rgb="007C3AED"/>
    <outlinePr summaryBelow="1" summaryRight="1"/>
    <pageSetUpPr/>
  </sheetPr>
  <dimension ref="A1:C14"/>
  <sheetViews>
    <sheetView showGridLines="0" zoomScale="110" workbookViewId="0">
      <selection activeCell="A1" sqref="A1"/>
    </sheetView>
  </sheetViews>
  <sheetFormatPr baseColWidth="8" defaultRowHeight="15"/>
  <cols>
    <col width="30" customWidth="1" min="1" max="1"/>
    <col width="16" customWidth="1" min="2" max="2"/>
    <col width="30" customWidth="1" min="3" max="3"/>
    <col width="16" customWidth="1" min="4" max="4"/>
  </cols>
  <sheetData>
    <row r="1" ht="28" customHeight="1">
      <c r="A1" s="7" t="inlineStr">
        <is>
          <t xml:space="preserve">  CONFIGURATION — Agency Constants</t>
        </is>
      </c>
      <c r="B1" s="8" t="n"/>
      <c r="C1" s="8" t="n"/>
    </row>
    <row r="3" ht="26" customHeight="1">
      <c r="A3" s="9" t="inlineStr">
        <is>
          <t>Monthly Overhead — Rent ($)</t>
        </is>
      </c>
      <c r="B3" s="10" t="n">
        <v>8000</v>
      </c>
      <c r="C3" s="11" t="inlineStr">
        <is>
          <t>Office rent and utilities</t>
        </is>
      </c>
    </row>
    <row r="4" ht="26" customHeight="1">
      <c r="A4" s="9" t="inlineStr">
        <is>
          <t>Monthly Overhead — Admin ($)</t>
        </is>
      </c>
      <c r="B4" s="10" t="n">
        <v>5000</v>
      </c>
      <c r="C4" s="11" t="inlineStr">
        <is>
          <t>Admin staff, HR, accounting</t>
        </is>
      </c>
    </row>
    <row r="5" ht="26" customHeight="1">
      <c r="A5" s="9" t="inlineStr">
        <is>
          <t>Monthly Overhead — Tools ($)</t>
        </is>
      </c>
      <c r="B5" s="10" t="n">
        <v>3000</v>
      </c>
      <c r="C5" s="11" t="inlineStr">
        <is>
          <t>Shared software, subscriptions</t>
        </is>
      </c>
    </row>
    <row r="6" ht="26" customHeight="1">
      <c r="A6" s="9" t="inlineStr">
        <is>
          <t>Monthly Overhead — Insurance ($)</t>
        </is>
      </c>
      <c r="B6" s="10" t="n">
        <v>1500</v>
      </c>
      <c r="C6" s="11" t="inlineStr">
        <is>
          <t>Business insurance</t>
        </is>
      </c>
    </row>
    <row r="7" ht="26" customHeight="1">
      <c r="A7" s="9" t="inlineStr">
        <is>
          <t>Monthly Overhead — Other ($)</t>
        </is>
      </c>
      <c r="B7" s="10" t="n">
        <v>2500</v>
      </c>
      <c r="C7" s="11" t="inlineStr">
        <is>
          <t>Miscellaneous overhead</t>
        </is>
      </c>
    </row>
    <row r="9" ht="26" customHeight="1">
      <c r="A9" s="9" t="inlineStr">
        <is>
          <t>Total Monthly Overhead</t>
        </is>
      </c>
      <c r="B9" s="10">
        <f>SUM(B3:B7)</f>
        <v/>
      </c>
      <c r="C9" s="11" t="inlineStr">
        <is>
          <t>Auto-calculated</t>
        </is>
      </c>
    </row>
    <row r="11" ht="26" customHeight="1">
      <c r="A11" s="9" t="inlineStr">
        <is>
          <t>Overhead Allocation Method</t>
        </is>
      </c>
      <c r="B11" s="12" t="inlineStr">
        <is>
          <t>Revenue</t>
        </is>
      </c>
      <c r="C11" s="11" t="inlineStr">
        <is>
          <t>Revenue or Hours (text label)</t>
        </is>
      </c>
    </row>
    <row r="12" ht="26" customHeight="1">
      <c r="A12" s="9" t="inlineStr">
        <is>
          <t>Target Profit Margin (%)</t>
        </is>
      </c>
      <c r="B12" s="13" t="n">
        <v>0.3</v>
      </c>
      <c r="C12" s="11" t="inlineStr">
        <is>
          <t>Minimum acceptable margin</t>
        </is>
      </c>
    </row>
    <row r="13" ht="26" customHeight="1">
      <c r="A13" s="9" t="inlineStr">
        <is>
          <t>Warning Margin (%)</t>
        </is>
      </c>
      <c r="B13" s="13" t="n">
        <v>0.15</v>
      </c>
      <c r="C13" s="11" t="inlineStr">
        <is>
          <t>Below this = needs attention</t>
        </is>
      </c>
    </row>
    <row r="14" ht="26" customHeight="1">
      <c r="A14" s="9" t="inlineStr">
        <is>
          <t>Billable Rate Target ($/hr)</t>
        </is>
      </c>
      <c r="B14" s="10" t="n">
        <v>150</v>
      </c>
      <c r="C14" s="11" t="inlineStr">
        <is>
          <t>Target blended rate to charge clients</t>
        </is>
      </c>
    </row>
  </sheetData>
  <mergeCells count="1">
    <mergeCell ref="A1:C1"/>
  </mergeCells>
  <pageMargins left="0.75" right="0.75" top="1" bottom="1" header="0.5" footer="0.5"/>
</worksheet>
</file>

<file path=xl/worksheets/sheet3.xml><?xml version="1.0" encoding="utf-8"?>
<worksheet xmlns="http://schemas.openxmlformats.org/spreadsheetml/2006/main">
  <sheetPr>
    <tabColor rgb="0016A34A"/>
    <outlinePr summaryBelow="1" summaryRight="1"/>
    <pageSetUpPr/>
  </sheetPr>
  <dimension ref="A1:F35"/>
  <sheetViews>
    <sheetView showGridLines="0" zoomScale="110" workbookViewId="0">
      <selection activeCell="A1" sqref="A1"/>
    </sheetView>
  </sheetViews>
  <sheetFormatPr baseColWidth="8" defaultRowHeight="15"/>
  <cols>
    <col width="24" customWidth="1" min="1" max="1"/>
    <col width="18" customWidth="1" min="2" max="2"/>
    <col width="16" customWidth="1" min="3" max="3"/>
    <col width="16" customWidth="1" min="4" max="4"/>
    <col width="18" customWidth="1" min="5" max="5"/>
    <col width="16" customWidth="1" min="6" max="6"/>
    <col width="16" customWidth="1" min="7" max="7"/>
    <col width="16" customWidth="1" min="8" max="8"/>
  </cols>
  <sheetData>
    <row r="1" ht="28" customHeight="1">
      <c r="A1" s="14" t="inlineStr">
        <is>
          <t xml:space="preserve">  CLIENT &amp; TEAM DATA — Enter your data in yellow cells</t>
        </is>
      </c>
      <c r="B1" s="15" t="n"/>
      <c r="C1" s="15" t="n"/>
      <c r="D1" s="15" t="n"/>
      <c r="E1" s="15" t="n"/>
      <c r="F1" s="15" t="n"/>
    </row>
    <row r="3" ht="28" customHeight="1">
      <c r="A3" s="16" t="inlineStr">
        <is>
          <t xml:space="preserve">  CLIENT REVENUE &amp; EXPENSES</t>
        </is>
      </c>
      <c r="B3" s="17" t="n"/>
      <c r="C3" s="17" t="n"/>
      <c r="D3" s="17" t="n"/>
      <c r="E3" s="17" t="n"/>
      <c r="F3" s="17" t="n"/>
    </row>
    <row r="4" ht="32" customHeight="1">
      <c r="A4" s="18" t="inlineStr">
        <is>
          <t>Client Name</t>
        </is>
      </c>
      <c r="B4" s="18" t="inlineStr">
        <is>
          <t>Monthly Revenue ($)</t>
        </is>
      </c>
      <c r="C4" s="18" t="inlineStr">
        <is>
          <t>Monthly Hours</t>
        </is>
      </c>
      <c r="D4" s="18" t="inlineStr">
        <is>
          <t>Direct Expenses ($)</t>
        </is>
      </c>
      <c r="E4" s="18" t="inlineStr">
        <is>
          <t>Contract Value ($)</t>
        </is>
      </c>
      <c r="F4" s="18" t="inlineStr">
        <is>
          <t>Client Since (months)</t>
        </is>
      </c>
    </row>
    <row r="5">
      <c r="A5" s="19" t="inlineStr">
        <is>
          <t>Apex Technologies</t>
        </is>
      </c>
      <c r="B5" s="20" t="n">
        <v>25000</v>
      </c>
      <c r="C5" s="21" t="n">
        <v>120</v>
      </c>
      <c r="D5" s="20" t="n">
        <v>3000</v>
      </c>
      <c r="E5" s="20" t="n">
        <v>300000</v>
      </c>
      <c r="F5" s="21" t="n">
        <v>18</v>
      </c>
    </row>
    <row r="6">
      <c r="A6" s="22" t="inlineStr">
        <is>
          <t>Bright Horizons</t>
        </is>
      </c>
      <c r="B6" s="23" t="n">
        <v>18000</v>
      </c>
      <c r="C6" s="24" t="n">
        <v>90</v>
      </c>
      <c r="D6" s="23" t="n">
        <v>2000</v>
      </c>
      <c r="E6" s="23" t="n">
        <v>216000</v>
      </c>
      <c r="F6" s="24" t="n">
        <v>12</v>
      </c>
    </row>
    <row r="7">
      <c r="A7" s="19" t="inlineStr">
        <is>
          <t>ClearView Analytics</t>
        </is>
      </c>
      <c r="B7" s="20" t="n">
        <v>35000</v>
      </c>
      <c r="C7" s="21" t="n">
        <v>180</v>
      </c>
      <c r="D7" s="20" t="n">
        <v>5000</v>
      </c>
      <c r="E7" s="20" t="n">
        <v>420000</v>
      </c>
      <c r="F7" s="21" t="n">
        <v>24</v>
      </c>
    </row>
    <row r="8">
      <c r="A8" s="22" t="inlineStr">
        <is>
          <t>Dynamo Brands</t>
        </is>
      </c>
      <c r="B8" s="23" t="n">
        <v>12000</v>
      </c>
      <c r="C8" s="24" t="n">
        <v>65</v>
      </c>
      <c r="D8" s="23" t="n">
        <v>1500</v>
      </c>
      <c r="E8" s="23" t="n">
        <v>144000</v>
      </c>
      <c r="F8" s="24" t="n">
        <v>6</v>
      </c>
    </row>
    <row r="9">
      <c r="A9" s="19" t="inlineStr">
        <is>
          <t>EcoStar Partners</t>
        </is>
      </c>
      <c r="B9" s="20" t="n">
        <v>22000</v>
      </c>
      <c r="C9" s="21" t="n">
        <v>110</v>
      </c>
      <c r="D9" s="20" t="n">
        <v>2500</v>
      </c>
      <c r="E9" s="20" t="n">
        <v>264000</v>
      </c>
      <c r="F9" s="21" t="n">
        <v>15</v>
      </c>
    </row>
    <row r="10">
      <c r="A10" s="22" t="inlineStr">
        <is>
          <t>FreshStart Inc</t>
        </is>
      </c>
      <c r="B10" s="23" t="n">
        <v>8000</v>
      </c>
      <c r="C10" s="24" t="n">
        <v>45</v>
      </c>
      <c r="D10" s="23" t="n">
        <v>800</v>
      </c>
      <c r="E10" s="23" t="n">
        <v>96000</v>
      </c>
      <c r="F10" s="24" t="n">
        <v>3</v>
      </c>
    </row>
    <row r="11">
      <c r="A11" s="19" t="inlineStr">
        <is>
          <t>Greenfield Labs</t>
        </is>
      </c>
      <c r="B11" s="20" t="n">
        <v>30000</v>
      </c>
      <c r="C11" s="21" t="n">
        <v>150</v>
      </c>
      <c r="D11" s="20" t="n">
        <v>4000</v>
      </c>
      <c r="E11" s="20" t="n">
        <v>360000</v>
      </c>
      <c r="F11" s="21" t="n">
        <v>20</v>
      </c>
    </row>
    <row r="12">
      <c r="A12" s="22" t="inlineStr">
        <is>
          <t>Harbor Digital</t>
        </is>
      </c>
      <c r="B12" s="23" t="n">
        <v>15000</v>
      </c>
      <c r="C12" s="24" t="n">
        <v>80</v>
      </c>
      <c r="D12" s="23" t="n">
        <v>1800</v>
      </c>
      <c r="E12" s="23" t="n">
        <v>180000</v>
      </c>
      <c r="F12" s="24" t="n">
        <v>9</v>
      </c>
    </row>
    <row r="13">
      <c r="A13" s="19" t="n"/>
      <c r="B13" s="20" t="n"/>
      <c r="C13" s="21" t="n"/>
      <c r="D13" s="20" t="n"/>
      <c r="E13" s="20" t="n"/>
      <c r="F13" s="21" t="n"/>
    </row>
    <row r="14">
      <c r="A14" s="22" t="n"/>
      <c r="B14" s="23" t="n"/>
      <c r="C14" s="24" t="n"/>
      <c r="D14" s="23" t="n"/>
      <c r="E14" s="23" t="n"/>
      <c r="F14" s="24" t="n"/>
    </row>
    <row r="15">
      <c r="A15" s="19" t="n"/>
      <c r="B15" s="20" t="n"/>
      <c r="C15" s="21" t="n"/>
      <c r="D15" s="20" t="n"/>
      <c r="E15" s="20" t="n"/>
      <c r="F15" s="21" t="n"/>
    </row>
    <row r="16">
      <c r="A16" s="22" t="n"/>
      <c r="B16" s="23" t="n"/>
      <c r="C16" s="24" t="n"/>
      <c r="D16" s="23" t="n"/>
      <c r="E16" s="23" t="n"/>
      <c r="F16" s="24" t="n"/>
    </row>
    <row r="17">
      <c r="A17" s="19" t="n"/>
      <c r="B17" s="20" t="n"/>
      <c r="C17" s="21" t="n"/>
      <c r="D17" s="20" t="n"/>
      <c r="E17" s="20" t="n"/>
      <c r="F17" s="21" t="n"/>
    </row>
    <row r="18">
      <c r="A18" s="22" t="n"/>
      <c r="B18" s="23" t="n"/>
      <c r="C18" s="24" t="n"/>
      <c r="D18" s="23" t="n"/>
      <c r="E18" s="23" t="n"/>
      <c r="F18" s="24" t="n"/>
    </row>
    <row r="19">
      <c r="A19" s="19" t="n"/>
      <c r="B19" s="20" t="n"/>
      <c r="C19" s="21" t="n"/>
      <c r="D19" s="20" t="n"/>
      <c r="E19" s="20" t="n"/>
      <c r="F19" s="21" t="n"/>
    </row>
    <row r="22" ht="28" customHeight="1">
      <c r="A22" s="25" t="inlineStr">
        <is>
          <t xml:space="preserve">  TEAM COST RATES</t>
        </is>
      </c>
      <c r="B22" s="26" t="n"/>
      <c r="C22" s="26" t="n"/>
      <c r="D22" s="26" t="n"/>
      <c r="E22" s="26" t="n"/>
      <c r="F22" s="26" t="n"/>
    </row>
    <row r="23" ht="32" customHeight="1">
      <c r="A23" s="18" t="inlineStr">
        <is>
          <t>Role</t>
        </is>
      </c>
      <c r="B23" s="18" t="inlineStr">
        <is>
          <t>Headcount</t>
        </is>
      </c>
      <c r="C23" s="18" t="inlineStr">
        <is>
          <t>Hourly Cost ($)</t>
        </is>
      </c>
      <c r="D23" s="18" t="inlineStr">
        <is>
          <t>Monthly Salary ($)</t>
        </is>
      </c>
      <c r="E23" s="18" t="inlineStr">
        <is>
          <t>Billable % Target</t>
        </is>
      </c>
      <c r="F23" s="18" t="inlineStr">
        <is>
          <t>Avg Hours/Month</t>
        </is>
      </c>
    </row>
    <row r="24">
      <c r="A24" s="19" t="inlineStr">
        <is>
          <t>Senior Developer</t>
        </is>
      </c>
      <c r="B24" s="21" t="n">
        <v>4</v>
      </c>
      <c r="C24" s="20" t="n">
        <v>65</v>
      </c>
      <c r="D24" s="20" t="n">
        <v>10400</v>
      </c>
      <c r="E24" s="27" t="n">
        <v>0.75</v>
      </c>
      <c r="F24" s="21" t="n">
        <v>160</v>
      </c>
    </row>
    <row r="25">
      <c r="A25" s="22" t="inlineStr">
        <is>
          <t>Junior Developer</t>
        </is>
      </c>
      <c r="B25" s="24" t="n">
        <v>6</v>
      </c>
      <c r="C25" s="23" t="n">
        <v>40</v>
      </c>
      <c r="D25" s="23" t="n">
        <v>6400</v>
      </c>
      <c r="E25" s="28" t="n">
        <v>0.8</v>
      </c>
      <c r="F25" s="24" t="n">
        <v>160</v>
      </c>
    </row>
    <row r="26">
      <c r="A26" s="19" t="inlineStr">
        <is>
          <t>Designer</t>
        </is>
      </c>
      <c r="B26" s="21" t="n">
        <v>3</v>
      </c>
      <c r="C26" s="20" t="n">
        <v>55</v>
      </c>
      <c r="D26" s="20" t="n">
        <v>8800</v>
      </c>
      <c r="E26" s="27" t="n">
        <v>0.75</v>
      </c>
      <c r="F26" s="21" t="n">
        <v>160</v>
      </c>
    </row>
    <row r="27">
      <c r="A27" s="22" t="inlineStr">
        <is>
          <t>Project Manager</t>
        </is>
      </c>
      <c r="B27" s="24" t="n">
        <v>2</v>
      </c>
      <c r="C27" s="23" t="n">
        <v>60</v>
      </c>
      <c r="D27" s="23" t="n">
        <v>9600</v>
      </c>
      <c r="E27" s="28" t="n">
        <v>0.6</v>
      </c>
      <c r="F27" s="24" t="n">
        <v>160</v>
      </c>
    </row>
    <row r="28">
      <c r="A28" s="19" t="inlineStr">
        <is>
          <t>Content Writer</t>
        </is>
      </c>
      <c r="B28" s="21" t="n">
        <v>3</v>
      </c>
      <c r="C28" s="20" t="n">
        <v>35</v>
      </c>
      <c r="D28" s="20" t="n">
        <v>5600</v>
      </c>
      <c r="E28" s="27" t="n">
        <v>0.8</v>
      </c>
      <c r="F28" s="21" t="n">
        <v>160</v>
      </c>
    </row>
    <row r="29">
      <c r="A29" s="22" t="inlineStr">
        <is>
          <t>SEO Specialist</t>
        </is>
      </c>
      <c r="B29" s="24" t="n">
        <v>2</v>
      </c>
      <c r="C29" s="23" t="n">
        <v>50</v>
      </c>
      <c r="D29" s="23" t="n">
        <v>8000</v>
      </c>
      <c r="E29" s="28" t="n">
        <v>0.75</v>
      </c>
      <c r="F29" s="24" t="n">
        <v>160</v>
      </c>
    </row>
    <row r="30">
      <c r="A30" s="19" t="inlineStr">
        <is>
          <t>Account Manager</t>
        </is>
      </c>
      <c r="B30" s="21" t="n">
        <v>2</v>
      </c>
      <c r="C30" s="20" t="n">
        <v>55</v>
      </c>
      <c r="D30" s="20" t="n">
        <v>8800</v>
      </c>
      <c r="E30" s="27" t="n">
        <v>0.5</v>
      </c>
      <c r="F30" s="21" t="n">
        <v>160</v>
      </c>
    </row>
    <row r="31">
      <c r="A31" s="22" t="n"/>
      <c r="B31" s="24" t="n"/>
      <c r="C31" s="23" t="n"/>
      <c r="D31" s="23" t="n"/>
      <c r="E31" s="28" t="n"/>
      <c r="F31" s="24" t="n"/>
    </row>
    <row r="32">
      <c r="A32" s="19" t="n"/>
      <c r="B32" s="21" t="n"/>
      <c r="C32" s="20" t="n"/>
      <c r="D32" s="20" t="n"/>
      <c r="E32" s="27" t="n"/>
      <c r="F32" s="21" t="n"/>
    </row>
    <row r="33">
      <c r="A33" s="22" t="n"/>
      <c r="B33" s="24" t="n"/>
      <c r="C33" s="23" t="n"/>
      <c r="D33" s="23" t="n"/>
      <c r="E33" s="28" t="n"/>
      <c r="F33" s="24" t="n"/>
    </row>
    <row r="34">
      <c r="A34" s="19" t="n"/>
      <c r="B34" s="21" t="n"/>
      <c r="C34" s="20" t="n"/>
      <c r="D34" s="20" t="n"/>
      <c r="E34" s="27" t="n"/>
      <c r="F34" s="21" t="n"/>
    </row>
    <row r="35">
      <c r="A35" s="22" t="n"/>
      <c r="B35" s="24" t="n"/>
      <c r="C35" s="23" t="n"/>
      <c r="D35" s="23" t="n"/>
      <c r="E35" s="28" t="n"/>
      <c r="F35" s="24" t="n"/>
    </row>
  </sheetData>
  <mergeCells count="3">
    <mergeCell ref="A3:F3"/>
    <mergeCell ref="A22:F22"/>
    <mergeCell ref="A1:F1"/>
  </mergeCells>
  <pageMargins left="0.75" right="0.75" top="1" bottom="1" header="0.5" footer="0.5"/>
</worksheet>
</file>

<file path=xl/worksheets/sheet4.xml><?xml version="1.0" encoding="utf-8"?>
<worksheet xmlns="http://schemas.openxmlformats.org/spreadsheetml/2006/main">
  <sheetPr>
    <tabColor rgb="00D97706"/>
    <outlinePr summaryBelow="1" summaryRight="1"/>
    <pageSetUpPr/>
  </sheetPr>
  <dimension ref="A1:I55"/>
  <sheetViews>
    <sheetView showGridLines="0" zoomScale="110" workbookViewId="0">
      <selection activeCell="A1" sqref="A1"/>
    </sheetView>
  </sheetViews>
  <sheetFormatPr baseColWidth="8" defaultRowHeight="15"/>
  <cols>
    <col width="24" customWidth="1" min="1" max="1"/>
    <col width="16" customWidth="1" min="2" max="2"/>
    <col width="16" customWidth="1" min="3" max="3"/>
    <col width="16" customWidth="1" min="4" max="4"/>
    <col width="16" customWidth="1" min="5" max="5"/>
    <col width="16" customWidth="1" min="6" max="6"/>
    <col width="16" customWidth="1" min="7" max="7"/>
    <col width="16" customWidth="1" min="8" max="8"/>
    <col width="16" customWidth="1" min="9" max="9"/>
    <col width="16" customWidth="1" min="10" max="10"/>
  </cols>
  <sheetData>
    <row r="1" ht="28" customHeight="1">
      <c r="A1" s="25" t="inlineStr">
        <is>
          <t xml:space="preserve">  CALCULATIONS — All formulas, do NOT edit</t>
        </is>
      </c>
      <c r="B1" s="26" t="n"/>
      <c r="C1" s="26" t="n"/>
      <c r="D1" s="26" t="n"/>
      <c r="E1" s="26" t="n"/>
      <c r="F1" s="26" t="n"/>
      <c r="G1" s="26" t="n"/>
      <c r="H1" s="26" t="n"/>
      <c r="I1" s="26" t="n"/>
    </row>
    <row r="3" ht="28" customHeight="1">
      <c r="A3" s="29" t="inlineStr">
        <is>
          <t xml:space="preserve">  TEAM COST SUMMARY</t>
        </is>
      </c>
      <c r="B3" s="30" t="n"/>
      <c r="C3" s="30" t="n"/>
      <c r="D3" s="30" t="n"/>
      <c r="E3" s="30" t="n"/>
      <c r="F3" s="30" t="n"/>
      <c r="G3" s="30" t="n"/>
      <c r="H3" s="30" t="n"/>
      <c r="I3" s="30" t="n"/>
    </row>
    <row r="5" ht="28" customHeight="1">
      <c r="A5" s="31" t="inlineStr">
        <is>
          <t>Total Headcount</t>
        </is>
      </c>
      <c r="B5" s="32">
        <f>SUMPRODUCT((INPUT!A24:A35&lt;&gt;"")*INPUT!B24:B35)</f>
        <v/>
      </c>
    </row>
    <row r="6" ht="28" customHeight="1">
      <c r="A6" s="31" t="inlineStr">
        <is>
          <t>Total Monthly Salary Cost</t>
        </is>
      </c>
      <c r="B6" s="33">
        <f>SUMPRODUCT((INPUT!A24:A35&lt;&gt;"")*INPUT!B24:B35*INPUT!D24:D35)</f>
        <v/>
      </c>
    </row>
    <row r="7" ht="28" customHeight="1">
      <c r="A7" s="31" t="inlineStr">
        <is>
          <t>Total Available Hours</t>
        </is>
      </c>
      <c r="B7" s="32">
        <f>SUMPRODUCT((INPUT!A24:A35&lt;&gt;"")*INPUT!B24:B35*INPUT!F24:F35)</f>
        <v/>
      </c>
    </row>
    <row r="8" ht="28" customHeight="1">
      <c r="A8" s="31" t="inlineStr">
        <is>
          <t>Weighted Avg Hourly Cost</t>
        </is>
      </c>
      <c r="B8" s="34">
        <f>IFERROR(B6/B7,0)</f>
        <v/>
      </c>
    </row>
    <row r="9" ht="28" customHeight="1">
      <c r="A9" s="31" t="inlineStr">
        <is>
          <t>Total Billable Hours Target</t>
        </is>
      </c>
      <c r="B9" s="32">
        <f>SUMPRODUCT((INPUT!A24:A35&lt;&gt;"")*INPUT!B24:B35*INPUT!F24:F35*INPUT!E24:E35)</f>
        <v/>
      </c>
    </row>
    <row r="12" ht="28" customHeight="1">
      <c r="A12" s="29" t="inlineStr">
        <is>
          <t xml:space="preserve">  PER-CLIENT COST ANALYSIS</t>
        </is>
      </c>
      <c r="B12" s="30" t="n"/>
      <c r="C12" s="30" t="n"/>
      <c r="D12" s="30" t="n"/>
      <c r="E12" s="30" t="n"/>
      <c r="F12" s="30" t="n"/>
      <c r="G12" s="30" t="n"/>
      <c r="H12" s="30" t="n"/>
      <c r="I12" s="30" t="n"/>
    </row>
    <row r="13" ht="32" customHeight="1">
      <c r="A13" s="18" t="inlineStr">
        <is>
          <t>Client</t>
        </is>
      </c>
      <c r="B13" s="18" t="inlineStr">
        <is>
          <t>Labor Cost</t>
        </is>
      </c>
      <c r="C13" s="18" t="inlineStr">
        <is>
          <t>Direct Expenses</t>
        </is>
      </c>
      <c r="D13" s="18" t="inlineStr">
        <is>
          <t>Overhead Share</t>
        </is>
      </c>
      <c r="E13" s="18" t="inlineStr">
        <is>
          <t>Total Cost</t>
        </is>
      </c>
      <c r="F13" s="18" t="inlineStr">
        <is>
          <t>Gross Profit</t>
        </is>
      </c>
      <c r="G13" s="18" t="inlineStr">
        <is>
          <t>Profit Margin</t>
        </is>
      </c>
      <c r="H13" s="18" t="inlineStr">
        <is>
          <t>True $/Hr</t>
        </is>
      </c>
      <c r="I13" s="18" t="inlineStr">
        <is>
          <t>Health</t>
        </is>
      </c>
    </row>
    <row r="14">
      <c r="A14" s="31">
        <f>INPUT!A5</f>
        <v/>
      </c>
      <c r="B14" s="35">
        <f>INPUT!C5*$B$8</f>
        <v/>
      </c>
      <c r="C14" s="35">
        <f>INPUT!D5</f>
        <v/>
      </c>
      <c r="D14" s="35">
        <f>IFERROR(INPUT!B5/SUM(INPUT!B5:B19)*CONFIG!$B$9,0)</f>
        <v/>
      </c>
      <c r="E14" s="33">
        <f>B14+C14+D14</f>
        <v/>
      </c>
      <c r="F14" s="33">
        <f>INPUT!B5-E14</f>
        <v/>
      </c>
      <c r="G14" s="36">
        <f>IFERROR(F14/INPUT!B5,0)</f>
        <v/>
      </c>
      <c r="H14" s="35">
        <f>IFERROR(INPUT!B5/INPUT!C5,0)</f>
        <v/>
      </c>
      <c r="I14" s="37">
        <f>IF(INPUT!A5="","",IF(G14&gt;=CONFIG!$B$12,"PROFITABLE",IF(G14&gt;=CONFIG!$B$13,"MARGINAL","UNPROFITABLE")))</f>
        <v/>
      </c>
    </row>
    <row r="15">
      <c r="A15" s="31">
        <f>INPUT!A6</f>
        <v/>
      </c>
      <c r="B15" s="35">
        <f>INPUT!C6*$B$8</f>
        <v/>
      </c>
      <c r="C15" s="35">
        <f>INPUT!D6</f>
        <v/>
      </c>
      <c r="D15" s="35">
        <f>IFERROR(INPUT!B6/SUM(INPUT!B5:B19)*CONFIG!$B$9,0)</f>
        <v/>
      </c>
      <c r="E15" s="33">
        <f>B15+C15+D15</f>
        <v/>
      </c>
      <c r="F15" s="33">
        <f>INPUT!B6-E15</f>
        <v/>
      </c>
      <c r="G15" s="36">
        <f>IFERROR(F15/INPUT!B6,0)</f>
        <v/>
      </c>
      <c r="H15" s="35">
        <f>IFERROR(INPUT!B6/INPUT!C6,0)</f>
        <v/>
      </c>
      <c r="I15" s="37">
        <f>IF(INPUT!A6="","",IF(G15&gt;=CONFIG!$B$12,"PROFITABLE",IF(G15&gt;=CONFIG!$B$13,"MARGINAL","UNPROFITABLE")))</f>
        <v/>
      </c>
    </row>
    <row r="16">
      <c r="A16" s="31">
        <f>INPUT!A7</f>
        <v/>
      </c>
      <c r="B16" s="35">
        <f>INPUT!C7*$B$8</f>
        <v/>
      </c>
      <c r="C16" s="35">
        <f>INPUT!D7</f>
        <v/>
      </c>
      <c r="D16" s="35">
        <f>IFERROR(INPUT!B7/SUM(INPUT!B5:B19)*CONFIG!$B$9,0)</f>
        <v/>
      </c>
      <c r="E16" s="33">
        <f>B16+C16+D16</f>
        <v/>
      </c>
      <c r="F16" s="33">
        <f>INPUT!B7-E16</f>
        <v/>
      </c>
      <c r="G16" s="36">
        <f>IFERROR(F16/INPUT!B7,0)</f>
        <v/>
      </c>
      <c r="H16" s="35">
        <f>IFERROR(INPUT!B7/INPUT!C7,0)</f>
        <v/>
      </c>
      <c r="I16" s="37">
        <f>IF(INPUT!A7="","",IF(G16&gt;=CONFIG!$B$12,"PROFITABLE",IF(G16&gt;=CONFIG!$B$13,"MARGINAL","UNPROFITABLE")))</f>
        <v/>
      </c>
    </row>
    <row r="17">
      <c r="A17" s="31">
        <f>INPUT!A8</f>
        <v/>
      </c>
      <c r="B17" s="35">
        <f>INPUT!C8*$B$8</f>
        <v/>
      </c>
      <c r="C17" s="35">
        <f>INPUT!D8</f>
        <v/>
      </c>
      <c r="D17" s="35">
        <f>IFERROR(INPUT!B8/SUM(INPUT!B5:B19)*CONFIG!$B$9,0)</f>
        <v/>
      </c>
      <c r="E17" s="33">
        <f>B17+C17+D17</f>
        <v/>
      </c>
      <c r="F17" s="33">
        <f>INPUT!B8-E17</f>
        <v/>
      </c>
      <c r="G17" s="36">
        <f>IFERROR(F17/INPUT!B8,0)</f>
        <v/>
      </c>
      <c r="H17" s="35">
        <f>IFERROR(INPUT!B8/INPUT!C8,0)</f>
        <v/>
      </c>
      <c r="I17" s="37">
        <f>IF(INPUT!A8="","",IF(G17&gt;=CONFIG!$B$12,"PROFITABLE",IF(G17&gt;=CONFIG!$B$13,"MARGINAL","UNPROFITABLE")))</f>
        <v/>
      </c>
    </row>
    <row r="18">
      <c r="A18" s="31">
        <f>INPUT!A9</f>
        <v/>
      </c>
      <c r="B18" s="35">
        <f>INPUT!C9*$B$8</f>
        <v/>
      </c>
      <c r="C18" s="35">
        <f>INPUT!D9</f>
        <v/>
      </c>
      <c r="D18" s="35">
        <f>IFERROR(INPUT!B9/SUM(INPUT!B5:B19)*CONFIG!$B$9,0)</f>
        <v/>
      </c>
      <c r="E18" s="33">
        <f>B18+C18+D18</f>
        <v/>
      </c>
      <c r="F18" s="33">
        <f>INPUT!B9-E18</f>
        <v/>
      </c>
      <c r="G18" s="36">
        <f>IFERROR(F18/INPUT!B9,0)</f>
        <v/>
      </c>
      <c r="H18" s="35">
        <f>IFERROR(INPUT!B9/INPUT!C9,0)</f>
        <v/>
      </c>
      <c r="I18" s="37">
        <f>IF(INPUT!A9="","",IF(G18&gt;=CONFIG!$B$12,"PROFITABLE",IF(G18&gt;=CONFIG!$B$13,"MARGINAL","UNPROFITABLE")))</f>
        <v/>
      </c>
    </row>
    <row r="19">
      <c r="A19" s="31">
        <f>INPUT!A10</f>
        <v/>
      </c>
      <c r="B19" s="35">
        <f>INPUT!C10*$B$8</f>
        <v/>
      </c>
      <c r="C19" s="35">
        <f>INPUT!D10</f>
        <v/>
      </c>
      <c r="D19" s="35">
        <f>IFERROR(INPUT!B10/SUM(INPUT!B5:B19)*CONFIG!$B$9,0)</f>
        <v/>
      </c>
      <c r="E19" s="33">
        <f>B19+C19+D19</f>
        <v/>
      </c>
      <c r="F19" s="33">
        <f>INPUT!B10-E19</f>
        <v/>
      </c>
      <c r="G19" s="36">
        <f>IFERROR(F19/INPUT!B10,0)</f>
        <v/>
      </c>
      <c r="H19" s="35">
        <f>IFERROR(INPUT!B10/INPUT!C10,0)</f>
        <v/>
      </c>
      <c r="I19" s="37">
        <f>IF(INPUT!A10="","",IF(G19&gt;=CONFIG!$B$12,"PROFITABLE",IF(G19&gt;=CONFIG!$B$13,"MARGINAL","UNPROFITABLE")))</f>
        <v/>
      </c>
    </row>
    <row r="20">
      <c r="A20" s="31">
        <f>INPUT!A11</f>
        <v/>
      </c>
      <c r="B20" s="35">
        <f>INPUT!C11*$B$8</f>
        <v/>
      </c>
      <c r="C20" s="35">
        <f>INPUT!D11</f>
        <v/>
      </c>
      <c r="D20" s="35">
        <f>IFERROR(INPUT!B11/SUM(INPUT!B5:B19)*CONFIG!$B$9,0)</f>
        <v/>
      </c>
      <c r="E20" s="33">
        <f>B20+C20+D20</f>
        <v/>
      </c>
      <c r="F20" s="33">
        <f>INPUT!B11-E20</f>
        <v/>
      </c>
      <c r="G20" s="36">
        <f>IFERROR(F20/INPUT!B11,0)</f>
        <v/>
      </c>
      <c r="H20" s="35">
        <f>IFERROR(INPUT!B11/INPUT!C11,0)</f>
        <v/>
      </c>
      <c r="I20" s="37">
        <f>IF(INPUT!A11="","",IF(G20&gt;=CONFIG!$B$12,"PROFITABLE",IF(G20&gt;=CONFIG!$B$13,"MARGINAL","UNPROFITABLE")))</f>
        <v/>
      </c>
    </row>
    <row r="21">
      <c r="A21" s="31">
        <f>INPUT!A12</f>
        <v/>
      </c>
      <c r="B21" s="35">
        <f>INPUT!C12*$B$8</f>
        <v/>
      </c>
      <c r="C21" s="35">
        <f>INPUT!D12</f>
        <v/>
      </c>
      <c r="D21" s="35">
        <f>IFERROR(INPUT!B12/SUM(INPUT!B5:B19)*CONFIG!$B$9,0)</f>
        <v/>
      </c>
      <c r="E21" s="33">
        <f>B21+C21+D21</f>
        <v/>
      </c>
      <c r="F21" s="33">
        <f>INPUT!B12-E21</f>
        <v/>
      </c>
      <c r="G21" s="36">
        <f>IFERROR(F21/INPUT!B12,0)</f>
        <v/>
      </c>
      <c r="H21" s="35">
        <f>IFERROR(INPUT!B12/INPUT!C12,0)</f>
        <v/>
      </c>
      <c r="I21" s="37">
        <f>IF(INPUT!A12="","",IF(G21&gt;=CONFIG!$B$12,"PROFITABLE",IF(G21&gt;=CONFIG!$B$13,"MARGINAL","UNPROFITABLE")))</f>
        <v/>
      </c>
    </row>
    <row r="22">
      <c r="A22" s="31">
        <f>INPUT!A13</f>
        <v/>
      </c>
      <c r="B22" s="35">
        <f>INPUT!C13*$B$8</f>
        <v/>
      </c>
      <c r="C22" s="35">
        <f>INPUT!D13</f>
        <v/>
      </c>
      <c r="D22" s="35">
        <f>IFERROR(INPUT!B13/SUM(INPUT!B5:B19)*CONFIG!$B$9,0)</f>
        <v/>
      </c>
      <c r="E22" s="33">
        <f>B22+C22+D22</f>
        <v/>
      </c>
      <c r="F22" s="33">
        <f>INPUT!B13-E22</f>
        <v/>
      </c>
      <c r="G22" s="36">
        <f>IFERROR(F22/INPUT!B13,0)</f>
        <v/>
      </c>
      <c r="H22" s="35">
        <f>IFERROR(INPUT!B13/INPUT!C13,0)</f>
        <v/>
      </c>
      <c r="I22" s="37">
        <f>IF(INPUT!A13="","",IF(G22&gt;=CONFIG!$B$12,"PROFITABLE",IF(G22&gt;=CONFIG!$B$13,"MARGINAL","UNPROFITABLE")))</f>
        <v/>
      </c>
    </row>
    <row r="23">
      <c r="A23" s="31">
        <f>INPUT!A14</f>
        <v/>
      </c>
      <c r="B23" s="35">
        <f>INPUT!C14*$B$8</f>
        <v/>
      </c>
      <c r="C23" s="35">
        <f>INPUT!D14</f>
        <v/>
      </c>
      <c r="D23" s="35">
        <f>IFERROR(INPUT!B14/SUM(INPUT!B5:B19)*CONFIG!$B$9,0)</f>
        <v/>
      </c>
      <c r="E23" s="33">
        <f>B23+C23+D23</f>
        <v/>
      </c>
      <c r="F23" s="33">
        <f>INPUT!B14-E23</f>
        <v/>
      </c>
      <c r="G23" s="36">
        <f>IFERROR(F23/INPUT!B14,0)</f>
        <v/>
      </c>
      <c r="H23" s="35">
        <f>IFERROR(INPUT!B14/INPUT!C14,0)</f>
        <v/>
      </c>
      <c r="I23" s="37">
        <f>IF(INPUT!A14="","",IF(G23&gt;=CONFIG!$B$12,"PROFITABLE",IF(G23&gt;=CONFIG!$B$13,"MARGINAL","UNPROFITABLE")))</f>
        <v/>
      </c>
    </row>
    <row r="24">
      <c r="A24" s="31">
        <f>INPUT!A15</f>
        <v/>
      </c>
      <c r="B24" s="35">
        <f>INPUT!C15*$B$8</f>
        <v/>
      </c>
      <c r="C24" s="35">
        <f>INPUT!D15</f>
        <v/>
      </c>
      <c r="D24" s="35">
        <f>IFERROR(INPUT!B15/SUM(INPUT!B5:B19)*CONFIG!$B$9,0)</f>
        <v/>
      </c>
      <c r="E24" s="33">
        <f>B24+C24+D24</f>
        <v/>
      </c>
      <c r="F24" s="33">
        <f>INPUT!B15-E24</f>
        <v/>
      </c>
      <c r="G24" s="36">
        <f>IFERROR(F24/INPUT!B15,0)</f>
        <v/>
      </c>
      <c r="H24" s="35">
        <f>IFERROR(INPUT!B15/INPUT!C15,0)</f>
        <v/>
      </c>
      <c r="I24" s="37">
        <f>IF(INPUT!A15="","",IF(G24&gt;=CONFIG!$B$12,"PROFITABLE",IF(G24&gt;=CONFIG!$B$13,"MARGINAL","UNPROFITABLE")))</f>
        <v/>
      </c>
    </row>
    <row r="25">
      <c r="A25" s="31">
        <f>INPUT!A16</f>
        <v/>
      </c>
      <c r="B25" s="35">
        <f>INPUT!C16*$B$8</f>
        <v/>
      </c>
      <c r="C25" s="35">
        <f>INPUT!D16</f>
        <v/>
      </c>
      <c r="D25" s="35">
        <f>IFERROR(INPUT!B16/SUM(INPUT!B5:B19)*CONFIG!$B$9,0)</f>
        <v/>
      </c>
      <c r="E25" s="33">
        <f>B25+C25+D25</f>
        <v/>
      </c>
      <c r="F25" s="33">
        <f>INPUT!B16-E25</f>
        <v/>
      </c>
      <c r="G25" s="36">
        <f>IFERROR(F25/INPUT!B16,0)</f>
        <v/>
      </c>
      <c r="H25" s="35">
        <f>IFERROR(INPUT!B16/INPUT!C16,0)</f>
        <v/>
      </c>
      <c r="I25" s="37">
        <f>IF(INPUT!A16="","",IF(G25&gt;=CONFIG!$B$12,"PROFITABLE",IF(G25&gt;=CONFIG!$B$13,"MARGINAL","UNPROFITABLE")))</f>
        <v/>
      </c>
    </row>
    <row r="26">
      <c r="A26" s="31">
        <f>INPUT!A17</f>
        <v/>
      </c>
      <c r="B26" s="35">
        <f>INPUT!C17*$B$8</f>
        <v/>
      </c>
      <c r="C26" s="35">
        <f>INPUT!D17</f>
        <v/>
      </c>
      <c r="D26" s="35">
        <f>IFERROR(INPUT!B17/SUM(INPUT!B5:B19)*CONFIG!$B$9,0)</f>
        <v/>
      </c>
      <c r="E26" s="33">
        <f>B26+C26+D26</f>
        <v/>
      </c>
      <c r="F26" s="33">
        <f>INPUT!B17-E26</f>
        <v/>
      </c>
      <c r="G26" s="36">
        <f>IFERROR(F26/INPUT!B17,0)</f>
        <v/>
      </c>
      <c r="H26" s="35">
        <f>IFERROR(INPUT!B17/INPUT!C17,0)</f>
        <v/>
      </c>
      <c r="I26" s="37">
        <f>IF(INPUT!A17="","",IF(G26&gt;=CONFIG!$B$12,"PROFITABLE",IF(G26&gt;=CONFIG!$B$13,"MARGINAL","UNPROFITABLE")))</f>
        <v/>
      </c>
    </row>
    <row r="27">
      <c r="A27" s="31">
        <f>INPUT!A18</f>
        <v/>
      </c>
      <c r="B27" s="35">
        <f>INPUT!C18*$B$8</f>
        <v/>
      </c>
      <c r="C27" s="35">
        <f>INPUT!D18</f>
        <v/>
      </c>
      <c r="D27" s="35">
        <f>IFERROR(INPUT!B18/SUM(INPUT!B5:B19)*CONFIG!$B$9,0)</f>
        <v/>
      </c>
      <c r="E27" s="33">
        <f>B27+C27+D27</f>
        <v/>
      </c>
      <c r="F27" s="33">
        <f>INPUT!B18-E27</f>
        <v/>
      </c>
      <c r="G27" s="36">
        <f>IFERROR(F27/INPUT!B18,0)</f>
        <v/>
      </c>
      <c r="H27" s="35">
        <f>IFERROR(INPUT!B18/INPUT!C18,0)</f>
        <v/>
      </c>
      <c r="I27" s="37">
        <f>IF(INPUT!A18="","",IF(G27&gt;=CONFIG!$B$12,"PROFITABLE",IF(G27&gt;=CONFIG!$B$13,"MARGINAL","UNPROFITABLE")))</f>
        <v/>
      </c>
    </row>
    <row r="28">
      <c r="A28" s="31">
        <f>INPUT!A19</f>
        <v/>
      </c>
      <c r="B28" s="35">
        <f>INPUT!C19*$B$8</f>
        <v/>
      </c>
      <c r="C28" s="35">
        <f>INPUT!D19</f>
        <v/>
      </c>
      <c r="D28" s="35">
        <f>IFERROR(INPUT!B19/SUM(INPUT!B5:B19)*CONFIG!$B$9,0)</f>
        <v/>
      </c>
      <c r="E28" s="33">
        <f>B28+C28+D28</f>
        <v/>
      </c>
      <c r="F28" s="33">
        <f>INPUT!B19-E28</f>
        <v/>
      </c>
      <c r="G28" s="36">
        <f>IFERROR(F28/INPUT!B19,0)</f>
        <v/>
      </c>
      <c r="H28" s="35">
        <f>IFERROR(INPUT!B19/INPUT!C19,0)</f>
        <v/>
      </c>
      <c r="I28" s="37">
        <f>IF(INPUT!A19="","",IF(G28&gt;=CONFIG!$B$12,"PROFITABLE",IF(G28&gt;=CONFIG!$B$13,"MARGINAL","UNPROFITABLE")))</f>
        <v/>
      </c>
    </row>
    <row r="30" ht="28" customHeight="1">
      <c r="A30" s="29" t="inlineStr">
        <is>
          <t xml:space="preserve">  AGENCY SUMMARY</t>
        </is>
      </c>
      <c r="B30" s="30" t="n"/>
      <c r="C30" s="30" t="n"/>
      <c r="D30" s="30" t="n"/>
      <c r="E30" s="30" t="n"/>
      <c r="F30" s="30" t="n"/>
      <c r="G30" s="30" t="n"/>
      <c r="H30" s="30" t="n"/>
      <c r="I30" s="30" t="n"/>
    </row>
    <row r="32" ht="28" customHeight="1">
      <c r="A32" s="31" t="inlineStr">
        <is>
          <t>Total Clients</t>
        </is>
      </c>
      <c r="B32" s="32">
        <f>COUNTA(A14:A28)</f>
        <v/>
      </c>
    </row>
    <row r="33" ht="28" customHeight="1">
      <c r="A33" s="31" t="inlineStr">
        <is>
          <t>Total Monthly Revenue</t>
        </is>
      </c>
      <c r="B33" s="33">
        <f>SUM(INPUT!B5:B19)</f>
        <v/>
      </c>
    </row>
    <row r="34" ht="28" customHeight="1">
      <c r="A34" s="31" t="inlineStr">
        <is>
          <t>Total Client Hours</t>
        </is>
      </c>
      <c r="B34" s="32">
        <f>SUMPRODUCT((INPUT!A5:A19&lt;&gt;"")*INPUT!C5:C19)</f>
        <v/>
      </c>
    </row>
    <row r="35" ht="28" customHeight="1">
      <c r="A35" s="31" t="inlineStr">
        <is>
          <t>Total Labor Cost</t>
        </is>
      </c>
      <c r="B35" s="33">
        <f>SUM(B14:B28)</f>
        <v/>
      </c>
    </row>
    <row r="36" ht="28" customHeight="1">
      <c r="A36" s="31" t="inlineStr">
        <is>
          <t>Total Direct Expenses</t>
        </is>
      </c>
      <c r="B36" s="33">
        <f>SUM(C14:C28)</f>
        <v/>
      </c>
    </row>
    <row r="37" ht="28" customHeight="1">
      <c r="A37" s="31" t="inlineStr">
        <is>
          <t>Total Overhead</t>
        </is>
      </c>
      <c r="B37" s="33">
        <f>CONFIG!$B$9</f>
        <v/>
      </c>
    </row>
    <row r="38" ht="28" customHeight="1">
      <c r="A38" s="31" t="inlineStr">
        <is>
          <t>Total Cost</t>
        </is>
      </c>
      <c r="B38" s="33">
        <f>B35+B36+B37</f>
        <v/>
      </c>
    </row>
    <row r="39" ht="28" customHeight="1">
      <c r="A39" s="31" t="inlineStr">
        <is>
          <t>Total Gross Profit</t>
        </is>
      </c>
      <c r="B39" s="33">
        <f>B33-B38</f>
        <v/>
      </c>
    </row>
    <row r="40" ht="28" customHeight="1">
      <c r="A40" s="31" t="inlineStr">
        <is>
          <t>Overall Profit Margin</t>
        </is>
      </c>
      <c r="B40" s="36">
        <f>IFERROR(B39/B33,0)</f>
        <v/>
      </c>
    </row>
    <row r="41" ht="28" customHeight="1">
      <c r="A41" s="31" t="inlineStr">
        <is>
          <t>Annual Revenue</t>
        </is>
      </c>
      <c r="B41" s="33">
        <f>B33*12</f>
        <v/>
      </c>
    </row>
    <row r="42" ht="28" customHeight="1">
      <c r="A42" s="31" t="inlineStr">
        <is>
          <t>Annual Profit</t>
        </is>
      </c>
      <c r="B42" s="33">
        <f>B39*12</f>
        <v/>
      </c>
    </row>
    <row r="43" ht="28" customHeight="1">
      <c r="A43" s="31" t="inlineStr">
        <is>
          <t>Avg Revenue Per Client</t>
        </is>
      </c>
      <c r="B43" s="33">
        <f>IFERROR(B33/B32,0)</f>
        <v/>
      </c>
    </row>
    <row r="44" ht="28" customHeight="1">
      <c r="A44" s="31" t="inlineStr">
        <is>
          <t>Avg Profit Per Client</t>
        </is>
      </c>
      <c r="B44" s="33">
        <f>IFERROR(B39/B32,0)</f>
        <v/>
      </c>
    </row>
    <row r="45" ht="28" customHeight="1">
      <c r="A45" s="31" t="inlineStr">
        <is>
          <t>Avg Hours Per Client</t>
        </is>
      </c>
      <c r="B45" s="32">
        <f>IFERROR(B34/B32,0)</f>
        <v/>
      </c>
    </row>
    <row r="46" ht="28" customHeight="1">
      <c r="A46" s="31" t="inlineStr">
        <is>
          <t>Blended Billing Rate</t>
        </is>
      </c>
      <c r="B46" s="33">
        <f>IFERROR(B33/B34,0)</f>
        <v/>
      </c>
    </row>
    <row r="47" ht="28" customHeight="1">
      <c r="A47" s="31" t="inlineStr">
        <is>
          <t>Profitable Clients</t>
        </is>
      </c>
      <c r="B47" s="32">
        <f>COUNTIF(I14:I28,"PROFITABLE")</f>
        <v/>
      </c>
    </row>
    <row r="48" ht="28" customHeight="1">
      <c r="A48" s="31" t="inlineStr">
        <is>
          <t>Marginal Clients</t>
        </is>
      </c>
      <c r="B48" s="32">
        <f>COUNTIF(I14:I28,"MARGINAL")</f>
        <v/>
      </c>
    </row>
    <row r="49" ht="28" customHeight="1">
      <c r="A49" s="31" t="inlineStr">
        <is>
          <t>Unprofitable Clients</t>
        </is>
      </c>
      <c r="B49" s="32">
        <f>COUNTIF(I14:I28,"UNPROFITABLE")</f>
        <v/>
      </c>
    </row>
    <row r="50" ht="28" customHeight="1">
      <c r="A50" s="31" t="inlineStr">
        <is>
          <t>Most Profitable Client</t>
        </is>
      </c>
      <c r="B50" s="37">
        <f>IFERROR(INDEX(A14:A28,MATCH(MAX(F14:F28),F14:F28,0)),"")</f>
        <v/>
      </c>
    </row>
    <row r="51" ht="28" customHeight="1">
      <c r="A51" s="31" t="inlineStr">
        <is>
          <t>Least Profitable Client</t>
        </is>
      </c>
      <c r="B51" s="37">
        <f>IFERROR(INDEX(A14:A28,MATCH(MIN(F14:F28),F14:F28,0)),"")</f>
        <v/>
      </c>
    </row>
    <row r="52" ht="28" customHeight="1">
      <c r="A52" s="31" t="inlineStr">
        <is>
          <t>Utilization Rate</t>
        </is>
      </c>
      <c r="B52" s="36">
        <f>IFERROR(B34/B7,0)</f>
        <v/>
      </c>
    </row>
    <row r="53" ht="28" customHeight="1">
      <c r="A53" s="31" t="inlineStr">
        <is>
          <t>Overhead Per Hour</t>
        </is>
      </c>
      <c r="B53" s="34">
        <f>IFERROR(CONFIG!$B$9/B34,0)</f>
        <v/>
      </c>
    </row>
    <row r="54" ht="28" customHeight="1">
      <c r="A54" s="31" t="inlineStr">
        <is>
          <t>True Cost Per Hour (all-in)</t>
        </is>
      </c>
      <c r="B54" s="34">
        <f>IFERROR(B38/B34,0)</f>
        <v/>
      </c>
    </row>
    <row r="55" ht="28" customHeight="1">
      <c r="A55" s="31" t="inlineStr">
        <is>
          <t>Agency Health</t>
        </is>
      </c>
      <c r="B55" s="37">
        <f>IF(B40&gt;=CONFIG!$B$12,"HEALTHY",IF(B40&gt;=CONFIG!$B$13,"STRAINED","AT RISK"))</f>
        <v/>
      </c>
    </row>
  </sheetData>
  <mergeCells count="4">
    <mergeCell ref="A1:I1"/>
    <mergeCell ref="A12:I12"/>
    <mergeCell ref="A30:I30"/>
    <mergeCell ref="A3:I3"/>
  </mergeCells>
  <pageMargins left="0.75" right="0.75" top="1" bottom="1" header="0.5" footer="0.5"/>
</worksheet>
</file>

<file path=xl/worksheets/sheet5.xml><?xml version="1.0" encoding="utf-8"?>
<worksheet xmlns="http://schemas.openxmlformats.org/spreadsheetml/2006/main">
  <sheetPr>
    <tabColor rgb="000891B2"/>
    <outlinePr summaryBelow="1" summaryRight="1"/>
    <pageSetUpPr/>
  </sheetPr>
  <dimension ref="A1:E47"/>
  <sheetViews>
    <sheetView showGridLines="0" zoomScale="110" workbookViewId="0">
      <selection activeCell="A1" sqref="A1"/>
    </sheetView>
  </sheetViews>
  <sheetFormatPr baseColWidth="8" defaultRowHeight="15"/>
  <cols>
    <col width="30" customWidth="1" min="1" max="1"/>
    <col width="20" customWidth="1" min="2" max="2"/>
    <col width="4" customWidth="1" min="3" max="3"/>
    <col width="30" customWidth="1" min="4" max="4"/>
    <col width="20" customWidth="1" min="5" max="5"/>
    <col width="16" customWidth="1" min="6" max="6"/>
    <col width="16" customWidth="1" min="7" max="7"/>
    <col width="16" customWidth="1" min="8" max="8"/>
  </cols>
  <sheetData>
    <row r="1" ht="44" customHeight="1">
      <c r="A1" s="38" t="inlineStr">
        <is>
          <t>CLIENT COST BREAKDOWN — RESULTS</t>
        </is>
      </c>
      <c r="B1" s="2" t="n"/>
      <c r="C1" s="2" t="n"/>
      <c r="D1" s="2" t="n"/>
      <c r="E1" s="2" t="n"/>
    </row>
    <row r="2" ht="24" customHeight="1">
      <c r="A2" s="3" t="inlineStr">
        <is>
          <t>Auto-calculated from your inputs</t>
        </is>
      </c>
      <c r="B2" s="4" t="n"/>
      <c r="C2" s="4" t="n"/>
      <c r="D2" s="4" t="n"/>
      <c r="E2" s="4" t="n"/>
    </row>
    <row r="4" ht="28" customHeight="1">
      <c r="A4" s="16" t="inlineStr">
        <is>
          <t xml:space="preserve">  AGENCY OVERVIEW</t>
        </is>
      </c>
      <c r="B4" s="17" t="n"/>
      <c r="C4" s="17" t="n"/>
      <c r="D4" s="17" t="n"/>
      <c r="E4" s="17" t="n"/>
    </row>
    <row r="5" ht="32" customHeight="1">
      <c r="A5" s="39" t="inlineStr">
        <is>
          <t>Total Clients</t>
        </is>
      </c>
      <c r="B5" s="40">
        <f>LOGIC!B32</f>
        <v/>
      </c>
    </row>
    <row r="6" ht="32" customHeight="1">
      <c r="A6" s="39" t="inlineStr">
        <is>
          <t>Monthly Revenue</t>
        </is>
      </c>
      <c r="B6" s="41">
        <f>LOGIC!B33</f>
        <v/>
      </c>
    </row>
    <row r="7" ht="32" customHeight="1">
      <c r="A7" s="39" t="inlineStr">
        <is>
          <t>Monthly Profit</t>
        </is>
      </c>
      <c r="B7" s="41">
        <f>LOGIC!B39</f>
        <v/>
      </c>
    </row>
    <row r="8" ht="32" customHeight="1">
      <c r="A8" s="39" t="inlineStr">
        <is>
          <t>Overall Margin</t>
        </is>
      </c>
      <c r="B8" s="42">
        <f>LOGIC!B40</f>
        <v/>
      </c>
    </row>
    <row r="9" ht="32" customHeight="1">
      <c r="A9" s="39" t="inlineStr">
        <is>
          <t>Annual Revenue</t>
        </is>
      </c>
      <c r="B9" s="41">
        <f>LOGIC!B41</f>
        <v/>
      </c>
    </row>
    <row r="10" ht="32" customHeight="1">
      <c r="A10" s="39" t="inlineStr">
        <is>
          <t>Annual Profit</t>
        </is>
      </c>
      <c r="B10" s="41">
        <f>LOGIC!B42</f>
        <v/>
      </c>
    </row>
    <row r="11" ht="32" customHeight="1">
      <c r="A11" s="39" t="inlineStr">
        <is>
          <t>Agency Health</t>
        </is>
      </c>
      <c r="B11" s="43">
        <f>LOGIC!B54</f>
        <v/>
      </c>
    </row>
    <row r="13" ht="28" customHeight="1">
      <c r="A13" s="25" t="inlineStr">
        <is>
          <t xml:space="preserve">  COST STRUCTURE</t>
        </is>
      </c>
      <c r="B13" s="26" t="n"/>
      <c r="C13" s="26" t="n"/>
      <c r="D13" s="26" t="n"/>
      <c r="E13" s="26" t="n"/>
    </row>
    <row r="14" ht="32" customHeight="1">
      <c r="A14" s="39" t="inlineStr">
        <is>
          <t>Total Labor Cost</t>
        </is>
      </c>
      <c r="B14" s="41">
        <f>LOGIC!B35</f>
        <v/>
      </c>
    </row>
    <row r="15" ht="32" customHeight="1">
      <c r="A15" s="39" t="inlineStr">
        <is>
          <t>Total Direct Expenses</t>
        </is>
      </c>
      <c r="B15" s="41">
        <f>LOGIC!B36</f>
        <v/>
      </c>
    </row>
    <row r="16" ht="32" customHeight="1">
      <c r="A16" s="39" t="inlineStr">
        <is>
          <t>Total Overhead</t>
        </is>
      </c>
      <c r="B16" s="41">
        <f>LOGIC!B37</f>
        <v/>
      </c>
    </row>
    <row r="17" ht="32" customHeight="1">
      <c r="A17" s="39" t="inlineStr">
        <is>
          <t>Blended Billing Rate</t>
        </is>
      </c>
      <c r="B17" s="44">
        <f>LOGIC!B46</f>
        <v/>
      </c>
    </row>
    <row r="18" ht="32" customHeight="1">
      <c r="A18" s="39" t="inlineStr">
        <is>
          <t>True Cost Per Hour</t>
        </is>
      </c>
      <c r="B18" s="45">
        <f>LOGIC!B53</f>
        <v/>
      </c>
    </row>
    <row r="19" ht="32" customHeight="1">
      <c r="A19" s="39" t="inlineStr">
        <is>
          <t>Overhead Per Hour</t>
        </is>
      </c>
      <c r="B19" s="45">
        <f>LOGIC!B52</f>
        <v/>
      </c>
    </row>
    <row r="20" ht="32" customHeight="1">
      <c r="A20" s="39" t="inlineStr">
        <is>
          <t>Team Utilization</t>
        </is>
      </c>
      <c r="B20" s="42">
        <f>LOGIC!B51</f>
        <v/>
      </c>
    </row>
    <row r="22" ht="28" customHeight="1">
      <c r="A22" s="14" t="inlineStr">
        <is>
          <t xml:space="preserve">  CLIENT HEALTH</t>
        </is>
      </c>
      <c r="B22" s="15" t="n"/>
      <c r="C22" s="15" t="n"/>
      <c r="D22" s="15" t="n"/>
      <c r="E22" s="15" t="n"/>
    </row>
    <row r="23" ht="32" customHeight="1">
      <c r="A23" s="39" t="inlineStr">
        <is>
          <t>Profitable Clients</t>
        </is>
      </c>
      <c r="B23" s="40">
        <f>LOGIC!B47</f>
        <v/>
      </c>
    </row>
    <row r="24" ht="32" customHeight="1">
      <c r="A24" s="39" t="inlineStr">
        <is>
          <t>Marginal Clients</t>
        </is>
      </c>
      <c r="B24" s="40">
        <f>LOGIC!B48</f>
        <v/>
      </c>
    </row>
    <row r="25" ht="32" customHeight="1">
      <c r="A25" s="39" t="inlineStr">
        <is>
          <t>Unprofitable Clients</t>
        </is>
      </c>
      <c r="B25" s="40">
        <f>LOGIC!B49</f>
        <v/>
      </c>
    </row>
    <row r="26" ht="32" customHeight="1">
      <c r="A26" s="39" t="inlineStr">
        <is>
          <t>Most Profitable</t>
        </is>
      </c>
      <c r="B26" s="43">
        <f>LOGIC!B50</f>
        <v/>
      </c>
    </row>
    <row r="27" ht="32" customHeight="1">
      <c r="A27" s="39" t="inlineStr">
        <is>
          <t>Least Profitable</t>
        </is>
      </c>
      <c r="B27" s="43">
        <f>LOGIC!B51</f>
        <v/>
      </c>
    </row>
    <row r="29" ht="28" customHeight="1">
      <c r="A29" s="29" t="inlineStr">
        <is>
          <t xml:space="preserve">  CLIENT PROFITABILITY RANKING</t>
        </is>
      </c>
      <c r="B29" s="30" t="n"/>
      <c r="C29" s="30" t="n"/>
      <c r="D29" s="30" t="n"/>
      <c r="E29" s="30" t="n"/>
    </row>
    <row r="30" ht="32" customHeight="1">
      <c r="A30" s="18" t="inlineStr">
        <is>
          <t>Client</t>
        </is>
      </c>
      <c r="B30" s="18" t="inlineStr">
        <is>
          <t>Revenue</t>
        </is>
      </c>
      <c r="C30" s="18" t="inlineStr">
        <is>
          <t>Profit</t>
        </is>
      </c>
      <c r="D30" s="18" t="inlineStr">
        <is>
          <t>Margin</t>
        </is>
      </c>
      <c r="E30" s="18" t="inlineStr">
        <is>
          <t>Status</t>
        </is>
      </c>
    </row>
    <row r="31">
      <c r="A31" s="39">
        <f>LOGIC!A14</f>
        <v/>
      </c>
      <c r="B31" s="46">
        <f>INPUT!B5</f>
        <v/>
      </c>
      <c r="C31" s="47">
        <f>LOGIC!F14</f>
        <v/>
      </c>
      <c r="D31" s="48">
        <f>LOGIC!G14</f>
        <v/>
      </c>
      <c r="E31" s="49">
        <f>LOGIC!I14</f>
        <v/>
      </c>
    </row>
    <row r="32">
      <c r="A32" s="39">
        <f>LOGIC!A15</f>
        <v/>
      </c>
      <c r="B32" s="46">
        <f>INPUT!B6</f>
        <v/>
      </c>
      <c r="C32" s="47">
        <f>LOGIC!F15</f>
        <v/>
      </c>
      <c r="D32" s="48">
        <f>LOGIC!G15</f>
        <v/>
      </c>
      <c r="E32" s="49">
        <f>LOGIC!I15</f>
        <v/>
      </c>
    </row>
    <row r="33">
      <c r="A33" s="39">
        <f>LOGIC!A16</f>
        <v/>
      </c>
      <c r="B33" s="46">
        <f>INPUT!B7</f>
        <v/>
      </c>
      <c r="C33" s="47">
        <f>LOGIC!F16</f>
        <v/>
      </c>
      <c r="D33" s="48">
        <f>LOGIC!G16</f>
        <v/>
      </c>
      <c r="E33" s="49">
        <f>LOGIC!I16</f>
        <v/>
      </c>
    </row>
    <row r="34">
      <c r="A34" s="39">
        <f>LOGIC!A17</f>
        <v/>
      </c>
      <c r="B34" s="46">
        <f>INPUT!B8</f>
        <v/>
      </c>
      <c r="C34" s="47">
        <f>LOGIC!F17</f>
        <v/>
      </c>
      <c r="D34" s="48">
        <f>LOGIC!G17</f>
        <v/>
      </c>
      <c r="E34" s="49">
        <f>LOGIC!I17</f>
        <v/>
      </c>
    </row>
    <row r="35">
      <c r="A35" s="39">
        <f>LOGIC!A18</f>
        <v/>
      </c>
      <c r="B35" s="46">
        <f>INPUT!B9</f>
        <v/>
      </c>
      <c r="C35" s="47">
        <f>LOGIC!F18</f>
        <v/>
      </c>
      <c r="D35" s="48">
        <f>LOGIC!G18</f>
        <v/>
      </c>
      <c r="E35" s="49">
        <f>LOGIC!I18</f>
        <v/>
      </c>
    </row>
    <row r="36">
      <c r="A36" s="39">
        <f>LOGIC!A19</f>
        <v/>
      </c>
      <c r="B36" s="46">
        <f>INPUT!B10</f>
        <v/>
      </c>
      <c r="C36" s="47">
        <f>LOGIC!F19</f>
        <v/>
      </c>
      <c r="D36" s="48">
        <f>LOGIC!G19</f>
        <v/>
      </c>
      <c r="E36" s="49">
        <f>LOGIC!I19</f>
        <v/>
      </c>
    </row>
    <row r="37">
      <c r="A37" s="39">
        <f>LOGIC!A20</f>
        <v/>
      </c>
      <c r="B37" s="46">
        <f>INPUT!B11</f>
        <v/>
      </c>
      <c r="C37" s="47">
        <f>LOGIC!F20</f>
        <v/>
      </c>
      <c r="D37" s="48">
        <f>LOGIC!G20</f>
        <v/>
      </c>
      <c r="E37" s="49">
        <f>LOGIC!I20</f>
        <v/>
      </c>
    </row>
    <row r="38">
      <c r="A38" s="39">
        <f>LOGIC!A21</f>
        <v/>
      </c>
      <c r="B38" s="46">
        <f>INPUT!B12</f>
        <v/>
      </c>
      <c r="C38" s="47">
        <f>LOGIC!F21</f>
        <v/>
      </c>
      <c r="D38" s="48">
        <f>LOGIC!G21</f>
        <v/>
      </c>
      <c r="E38" s="49">
        <f>LOGIC!I21</f>
        <v/>
      </c>
    </row>
    <row r="39">
      <c r="A39" s="39">
        <f>LOGIC!A22</f>
        <v/>
      </c>
      <c r="B39" s="46">
        <f>INPUT!B13</f>
        <v/>
      </c>
      <c r="C39" s="47">
        <f>LOGIC!F22</f>
        <v/>
      </c>
      <c r="D39" s="48">
        <f>LOGIC!G22</f>
        <v/>
      </c>
      <c r="E39" s="49">
        <f>LOGIC!I22</f>
        <v/>
      </c>
    </row>
    <row r="40">
      <c r="A40" s="39">
        <f>LOGIC!A23</f>
        <v/>
      </c>
      <c r="B40" s="46">
        <f>INPUT!B14</f>
        <v/>
      </c>
      <c r="C40" s="47">
        <f>LOGIC!F23</f>
        <v/>
      </c>
      <c r="D40" s="48">
        <f>LOGIC!G23</f>
        <v/>
      </c>
      <c r="E40" s="49">
        <f>LOGIC!I23</f>
        <v/>
      </c>
    </row>
    <row r="41">
      <c r="A41" s="39">
        <f>LOGIC!A24</f>
        <v/>
      </c>
      <c r="B41" s="46">
        <f>INPUT!B15</f>
        <v/>
      </c>
      <c r="C41" s="47">
        <f>LOGIC!F24</f>
        <v/>
      </c>
      <c r="D41" s="48">
        <f>LOGIC!G24</f>
        <v/>
      </c>
      <c r="E41" s="49">
        <f>LOGIC!I24</f>
        <v/>
      </c>
    </row>
    <row r="42">
      <c r="A42" s="39">
        <f>LOGIC!A25</f>
        <v/>
      </c>
      <c r="B42" s="46">
        <f>INPUT!B16</f>
        <v/>
      </c>
      <c r="C42" s="47">
        <f>LOGIC!F25</f>
        <v/>
      </c>
      <c r="D42" s="48">
        <f>LOGIC!G25</f>
        <v/>
      </c>
      <c r="E42" s="49">
        <f>LOGIC!I25</f>
        <v/>
      </c>
    </row>
    <row r="43">
      <c r="A43" s="39">
        <f>LOGIC!A26</f>
        <v/>
      </c>
      <c r="B43" s="46">
        <f>INPUT!B17</f>
        <v/>
      </c>
      <c r="C43" s="47">
        <f>LOGIC!F26</f>
        <v/>
      </c>
      <c r="D43" s="48">
        <f>LOGIC!G26</f>
        <v/>
      </c>
      <c r="E43" s="49">
        <f>LOGIC!I26</f>
        <v/>
      </c>
    </row>
    <row r="44">
      <c r="A44" s="39">
        <f>LOGIC!A27</f>
        <v/>
      </c>
      <c r="B44" s="46">
        <f>INPUT!B18</f>
        <v/>
      </c>
      <c r="C44" s="47">
        <f>LOGIC!F27</f>
        <v/>
      </c>
      <c r="D44" s="48">
        <f>LOGIC!G27</f>
        <v/>
      </c>
      <c r="E44" s="49">
        <f>LOGIC!I27</f>
        <v/>
      </c>
    </row>
    <row r="45">
      <c r="A45" s="39">
        <f>LOGIC!A28</f>
        <v/>
      </c>
      <c r="B45" s="46">
        <f>INPUT!B19</f>
        <v/>
      </c>
      <c r="C45" s="47">
        <f>LOGIC!F28</f>
        <v/>
      </c>
      <c r="D45" s="48">
        <f>LOGIC!G28</f>
        <v/>
      </c>
      <c r="E45" s="49">
        <f>LOGIC!I28</f>
        <v/>
      </c>
    </row>
    <row r="47" ht="24" customHeight="1">
      <c r="A47" s="50" t="inlineStr">
        <is>
          <t>RangeLead.com  |  Premium B2B Lead Data  |  Free Download — rangelead.com/free-tools</t>
        </is>
      </c>
    </row>
  </sheetData>
  <mergeCells count="7">
    <mergeCell ref="A29:E29"/>
    <mergeCell ref="A4:E4"/>
    <mergeCell ref="A2:E2"/>
    <mergeCell ref="A47:E47"/>
    <mergeCell ref="A1:E1"/>
    <mergeCell ref="A13:E13"/>
    <mergeCell ref="A22:E22"/>
  </mergeCells>
  <conditionalFormatting sqref="B7">
    <cfRule type="cellIs" priority="1" operator="greaterThan" dxfId="0">
      <formula>0</formula>
    </cfRule>
    <cfRule type="cellIs" priority="2" operator="lessThan" dxfId="1">
      <formula>0</formula>
    </cfRule>
  </conditionalFormatting>
  <conditionalFormatting sqref="B8">
    <cfRule type="cellIs" priority="3" operator="greaterThanOrEqual" dxfId="0">
      <formula>0.3</formula>
    </cfRule>
    <cfRule type="cellIs" priority="4" operator="between" dxfId="2">
      <formula>0.15</formula>
      <formula>0.299</formula>
    </cfRule>
    <cfRule type="cellIs" priority="5" operator="lessThan" dxfId="1">
      <formula>0.15</formula>
    </cfRule>
  </conditionalFormatting>
  <conditionalFormatting sqref="B11">
    <cfRule type="cellIs" priority="6" operator="equal" dxfId="0">
      <formula>"HEALTHY"</formula>
    </cfRule>
    <cfRule type="cellIs" priority="7" operator="equal" dxfId="2">
      <formula>"STRAINED"</formula>
    </cfRule>
    <cfRule type="cellIs" priority="8" operator="equal" dxfId="1">
      <formula>"AT RISK"</formula>
    </cfRule>
  </conditionalFormatting>
  <conditionalFormatting sqref="B20">
    <cfRule type="cellIs" priority="9" operator="greaterThanOrEqual" dxfId="0">
      <formula>0.7</formula>
    </cfRule>
    <cfRule type="cellIs" priority="10" operator="between" dxfId="2">
      <formula>0.5</formula>
      <formula>0.699</formula>
    </cfRule>
    <cfRule type="cellIs" priority="11" operator="lessThan" dxfId="1">
      <formula>0.5</formula>
    </cfRule>
  </conditionalFormatting>
  <conditionalFormatting sqref="C31:C45">
    <cfRule type="cellIs" priority="12" operator="greaterThan" dxfId="0">
      <formula>0</formula>
    </cfRule>
    <cfRule type="cellIs" priority="13" operator="lessThan" dxfId="1">
      <formula>0</formula>
    </cfRule>
  </conditionalFormatting>
  <conditionalFormatting sqref="D31:D45">
    <cfRule type="cellIs" priority="14" operator="greaterThanOrEqual" dxfId="0">
      <formula>0.3</formula>
    </cfRule>
    <cfRule type="cellIs" priority="15" operator="between" dxfId="2">
      <formula>0.15</formula>
      <formula>0.299</formula>
    </cfRule>
    <cfRule type="cellIs" priority="16" operator="lessThan" dxfId="1">
      <formula>0.15</formula>
    </cfRule>
  </conditionalFormatting>
  <conditionalFormatting sqref="E31:E45">
    <cfRule type="cellIs" priority="17" operator="equal" dxfId="0">
      <formula>"PROFITABLE"</formula>
    </cfRule>
    <cfRule type="cellIs" priority="18" operator="equal" dxfId="2">
      <formula>"MARGINAL"</formula>
    </cfRule>
    <cfRule type="cellIs" priority="19" operator="equal" dxfId="1">
      <formula>"UNPROFITABLE"</formula>
    </cfRule>
  </conditionalFormatting>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2026-02-10T15:45:38Z</dcterms:created>
  <dcterms:modified xmlns:dcterms="http://purl.org/dc/terms/" xmlns:xsi="http://www.w3.org/2001/XMLSchema-instance" xsi:type="dcterms:W3CDTF">2026-02-10T15:45:38Z</dcterms:modified>
</cp:coreProperties>
</file>