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x"/>
    <numFmt numFmtId="165" formatCode="&quot;$&quot;#,##0"/>
    <numFmt numFmtId="166" formatCode="0.0%"/>
  </numFmts>
  <fonts count="13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</fonts>
  <fills count="15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0891B2"/>
        <bgColor rgb="000891B2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  <fill>
      <patternFill patternType="solid">
        <fgColor rgb="00DC2626"/>
        <bgColor rgb="00DC262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164" fontId="7" fillId="5" borderId="1" applyAlignment="1" pivotButton="0" quotePrefix="0" xfId="0">
      <alignment horizontal="center" vertical="center"/>
    </xf>
    <xf numFmtId="165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165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10" borderId="1" applyAlignment="1" pivotButton="0" quotePrefix="0" xfId="0">
      <alignment horizontal="left" vertical="center"/>
    </xf>
    <xf numFmtId="3" fontId="10" fillId="10" borderId="1" applyAlignment="1" pivotButton="0" quotePrefix="0" xfId="0">
      <alignment horizontal="center" vertical="center"/>
    </xf>
    <xf numFmtId="165" fontId="10" fillId="1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3" fontId="7" fillId="10" borderId="1" applyAlignment="1" pivotButton="0" quotePrefix="0" xfId="0">
      <alignment horizontal="center" vertical="center"/>
    </xf>
    <xf numFmtId="166" fontId="10" fillId="10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center" vertical="center"/>
    </xf>
    <xf numFmtId="165" fontId="7" fillId="10" borderId="1" applyAlignment="1" pivotButton="0" quotePrefix="0" xfId="0">
      <alignment horizontal="center" vertical="center"/>
    </xf>
    <xf numFmtId="0" fontId="5" fillId="11" borderId="1" applyAlignment="1" pivotButton="0" quotePrefix="0" xfId="0">
      <alignment horizontal="left" vertical="center"/>
    </xf>
    <xf numFmtId="0" fontId="0" fillId="11" borderId="1" pivotButton="0" quotePrefix="0" xfId="0"/>
    <xf numFmtId="0" fontId="11" fillId="2" borderId="0" applyAlignment="1" pivotButton="0" quotePrefix="0" xfId="0">
      <alignment horizontal="center" vertical="center"/>
    </xf>
    <xf numFmtId="0" fontId="6" fillId="12" borderId="1" applyAlignment="1" pivotButton="0" quotePrefix="0" xfId="0">
      <alignment horizontal="left" vertical="center"/>
    </xf>
    <xf numFmtId="3" fontId="12" fillId="13" borderId="1" applyAlignment="1" pivotButton="0" quotePrefix="0" xfId="0">
      <alignment horizontal="center" vertical="center"/>
    </xf>
    <xf numFmtId="0" fontId="12" fillId="13" borderId="1" applyAlignment="1" pivotButton="0" quotePrefix="0" xfId="0">
      <alignment horizontal="center" vertical="center"/>
    </xf>
    <xf numFmtId="0" fontId="5" fillId="14" borderId="1" applyAlignment="1" pivotButton="0" quotePrefix="0" xfId="0">
      <alignment horizontal="left" vertical="center"/>
    </xf>
    <xf numFmtId="0" fontId="0" fillId="14" borderId="1" pivotButton="0" quotePrefix="0" xfId="0"/>
    <xf numFmtId="165" fontId="12" fillId="13" borderId="1" applyAlignment="1" pivotButton="0" quotePrefix="0" xfId="0">
      <alignment horizontal="center" vertical="center"/>
    </xf>
    <xf numFmtId="3" fontId="7" fillId="12" borderId="1" applyAlignment="1" pivotButton="0" quotePrefix="0" xfId="0">
      <alignment horizontal="center" vertical="center"/>
    </xf>
    <xf numFmtId="3" fontId="10" fillId="12" borderId="1" applyAlignment="1" pivotButton="0" quotePrefix="0" xfId="0">
      <alignment horizontal="center" vertical="center"/>
    </xf>
    <xf numFmtId="166" fontId="7" fillId="12" borderId="1" applyAlignment="1" pivotButton="0" quotePrefix="0" xfId="0">
      <alignment horizontal="center" vertical="center"/>
    </xf>
    <xf numFmtId="0" fontId="10" fillId="12" borderId="1" applyAlignment="1" pivotButton="0" quotePrefix="0" xfId="0">
      <alignment horizontal="center" vertical="center"/>
    </xf>
    <xf numFmtId="165" fontId="7" fillId="12" borderId="1" applyAlignment="1" pivotButton="0" quotePrefix="0" xfId="0">
      <alignment horizontal="center" vertical="center"/>
    </xf>
    <xf numFmtId="0" fontId="7" fillId="12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4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0891B2"/>
        <sz val="10"/>
      </font>
      <fill>
        <patternFill patternType="solid">
          <fgColor rgb="00DBEAFE"/>
          <bgColor rgb="00DBEAF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7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AGENCY — CAPACITY VS DEMAND PLANNER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Compare team capacity against project demand to identify gaps, hiring triggers, overtime risk, and optimal team sizing. Plan resource allocation across upcoming projects.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Team members with role, available hours per month</t>
        </is>
      </c>
    </row>
    <row r="9" ht="22" customHeight="1">
      <c r="A9" s="6" t="inlineStr">
        <is>
          <t xml:space="preserve">  • Project pipeline: name, hours needed, deadline month</t>
        </is>
      </c>
    </row>
    <row r="10" ht="22" customHeight="1">
      <c r="A10" s="6" t="inlineStr">
        <is>
          <t xml:space="preserve">  • Maximum overtime hours per person (CONFIG)</t>
        </is>
      </c>
    </row>
    <row r="12">
      <c r="A12" s="5" t="inlineStr">
        <is>
          <t>OUTPUTS (OUTPUT sheet)</t>
        </is>
      </c>
    </row>
    <row r="13" ht="22" customHeight="1">
      <c r="A13" s="6" t="inlineStr">
        <is>
          <t xml:space="preserve">  • Monthly capacity vs demand comparison</t>
        </is>
      </c>
    </row>
    <row r="14" ht="22" customHeight="1">
      <c r="A14" s="6" t="inlineStr">
        <is>
          <t xml:space="preserve">  • Gap/surplus per month</t>
        </is>
      </c>
    </row>
    <row r="15" ht="22" customHeight="1">
      <c r="A15" s="6" t="inlineStr">
        <is>
          <t xml:space="preserve">  • Hiring trigger alerts</t>
        </is>
      </c>
    </row>
    <row r="16" ht="22" customHeight="1">
      <c r="A16" s="6" t="inlineStr">
        <is>
          <t xml:space="preserve">  • Overtime risk assessment</t>
        </is>
      </c>
    </row>
    <row r="17" ht="22" customHeight="1">
      <c r="A17" s="6" t="inlineStr">
        <is>
          <t xml:space="preserve">  • Optimal team size recommendation</t>
        </is>
      </c>
    </row>
    <row r="19">
      <c r="A19" s="5" t="inlineStr">
        <is>
          <t>DO NOT EDIT</t>
        </is>
      </c>
    </row>
    <row r="20" ht="22" customHeight="1">
      <c r="A20" s="6" t="inlineStr">
        <is>
          <t xml:space="preserve">  • LOGIC sheet — contains all calculations</t>
        </is>
      </c>
    </row>
    <row r="21" ht="22" customHeight="1">
      <c r="A21" s="6" t="inlineStr">
        <is>
          <t xml:space="preserve">  • OUTPUT sheet — displays results from LOGIC</t>
        </is>
      </c>
    </row>
    <row r="22" ht="22" customHeight="1">
      <c r="A22" s="6" t="inlineStr">
        <is>
          <t xml:space="preserve">  • CONFIG sheet — contains constants and rates</t>
        </is>
      </c>
    </row>
    <row r="24">
      <c r="A24" s="5" t="inlineStr">
        <is>
          <t>HOW TO USE</t>
        </is>
      </c>
    </row>
    <row r="25" ht="22" customHeight="1">
      <c r="A25" s="6" t="inlineStr">
        <is>
          <t xml:space="preserve">  • Go to the INPUT sheet and fill in the yellow-highlighted cells</t>
        </is>
      </c>
    </row>
    <row r="26" ht="22" customHeight="1">
      <c r="A26" s="6" t="inlineStr">
        <is>
          <t xml:space="preserve">  • Results auto-calculate instantly on the OUTPUT sheet</t>
        </is>
      </c>
    </row>
    <row r="27" ht="22" customHeight="1">
      <c r="A27" s="6" t="inlineStr">
        <is>
          <t xml:space="preserve">  • Adjust CONFIG values only if you understand the assumptions</t>
        </is>
      </c>
    </row>
  </sheetData>
  <mergeCells count="17">
    <mergeCell ref="A20:B20"/>
    <mergeCell ref="A21:B21"/>
    <mergeCell ref="A2:B2"/>
    <mergeCell ref="A16:B16"/>
    <mergeCell ref="A15:B15"/>
    <mergeCell ref="A26:B26"/>
    <mergeCell ref="A25:B25"/>
    <mergeCell ref="A10:B10"/>
    <mergeCell ref="A5:B5"/>
    <mergeCell ref="A13:B13"/>
    <mergeCell ref="A14:B14"/>
    <mergeCell ref="A1:B1"/>
    <mergeCell ref="A17:B17"/>
    <mergeCell ref="A9:B9"/>
    <mergeCell ref="A27:B27"/>
    <mergeCell ref="A8:B8"/>
    <mergeCell ref="A22:B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1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Capacity Assumptions</t>
        </is>
      </c>
      <c r="B1" s="8" t="n"/>
      <c r="C1" s="8" t="n"/>
    </row>
    <row r="3" ht="26" customHeight="1">
      <c r="A3" s="9" t="inlineStr">
        <is>
          <t>Working Days Per Month</t>
        </is>
      </c>
      <c r="B3" s="10" t="n">
        <v>22</v>
      </c>
      <c r="C3" s="11" t="inlineStr">
        <is>
          <t>Standard business days</t>
        </is>
      </c>
    </row>
    <row r="4" ht="26" customHeight="1">
      <c r="A4" s="9" t="inlineStr">
        <is>
          <t>Hours Per Day</t>
        </is>
      </c>
      <c r="B4" s="10" t="n">
        <v>8</v>
      </c>
      <c r="C4" s="11" t="inlineStr">
        <is>
          <t>Standard work day</t>
        </is>
      </c>
    </row>
    <row r="5" ht="26" customHeight="1">
      <c r="A5" s="9" t="inlineStr">
        <is>
          <t>Max Overtime Hours/Person/Month</t>
        </is>
      </c>
      <c r="B5" s="10" t="n">
        <v>20</v>
      </c>
      <c r="C5" s="11" t="inlineStr">
        <is>
          <t>Before burnout risk</t>
        </is>
      </c>
    </row>
    <row r="6" ht="26" customHeight="1">
      <c r="A6" s="9" t="inlineStr">
        <is>
          <t>Target Capacity Utilization</t>
        </is>
      </c>
      <c r="B6" s="12" t="n">
        <v>0.85</v>
      </c>
      <c r="C6" s="11" t="inlineStr">
        <is>
          <t>Leave buffer for admin/meetings</t>
        </is>
      </c>
    </row>
    <row r="7" ht="26" customHeight="1">
      <c r="A7" s="9" t="inlineStr">
        <is>
          <t>Hiring Lead Time (months)</t>
        </is>
      </c>
      <c r="B7" s="10" t="n">
        <v>2</v>
      </c>
      <c r="C7" s="11" t="inlineStr">
        <is>
          <t>Time to onboard new hire</t>
        </is>
      </c>
    </row>
    <row r="8" ht="26" customHeight="1">
      <c r="A8" s="9" t="inlineStr">
        <is>
          <t>Overtime Cost Premium</t>
        </is>
      </c>
      <c r="B8" s="13" t="n">
        <v>1.5</v>
      </c>
      <c r="C8" s="11" t="inlineStr">
        <is>
          <t>Overtime hourly rate multiplier</t>
        </is>
      </c>
    </row>
    <row r="9" ht="26" customHeight="1">
      <c r="A9" s="9" t="inlineStr">
        <is>
          <t>Avg Hourly Cost Per Person</t>
        </is>
      </c>
      <c r="B9" s="14" t="n">
        <v>65</v>
      </c>
      <c r="C9" s="11" t="inlineStr">
        <is>
          <t>Blended labor rate</t>
        </is>
      </c>
    </row>
    <row r="10" ht="26" customHeight="1">
      <c r="A10" s="9" t="inlineStr">
        <is>
          <t>Capacity Danger Threshold</t>
        </is>
      </c>
      <c r="B10" s="12" t="n">
        <v>0.95</v>
      </c>
      <c r="C10" s="11" t="inlineStr">
        <is>
          <t>Above this = overloaded</t>
        </is>
      </c>
    </row>
    <row r="11" ht="26" customHeight="1">
      <c r="A11" s="9" t="inlineStr">
        <is>
          <t>Capacity Warning Threshold</t>
        </is>
      </c>
      <c r="B11" s="12" t="n">
        <v>0.8</v>
      </c>
      <c r="C11" s="11" t="inlineStr">
        <is>
          <t>Above this = getting tight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H47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5" t="inlineStr">
        <is>
          <t xml:space="preserve">  TEAM ROSTER — Enter your data in yellow cells</t>
        </is>
      </c>
      <c r="B1" s="16" t="n"/>
      <c r="C1" s="16" t="n"/>
      <c r="D1" s="16" t="n"/>
    </row>
    <row r="3" ht="32" customHeight="1">
      <c r="A3" s="17" t="inlineStr">
        <is>
          <t>Team Member</t>
        </is>
      </c>
      <c r="B3" s="17" t="inlineStr">
        <is>
          <t>Role</t>
        </is>
      </c>
      <c r="C3" s="17" t="inlineStr">
        <is>
          <t>Available Hrs/Mo</t>
        </is>
      </c>
      <c r="D3" s="17" t="inlineStr">
        <is>
          <t>Hourly Cost ($)</t>
        </is>
      </c>
    </row>
    <row r="4">
      <c r="A4" s="18" t="inlineStr">
        <is>
          <t>Sarah J.</t>
        </is>
      </c>
      <c r="B4" s="18" t="inlineStr">
        <is>
          <t>Senior Designer</t>
        </is>
      </c>
      <c r="C4" s="19" t="n">
        <v>176</v>
      </c>
      <c r="D4" s="20" t="n">
        <v>85</v>
      </c>
    </row>
    <row r="5">
      <c r="A5" s="21" t="inlineStr">
        <is>
          <t>Mike C.</t>
        </is>
      </c>
      <c r="B5" s="21" t="inlineStr">
        <is>
          <t>Developer</t>
        </is>
      </c>
      <c r="C5" s="22" t="n">
        <v>176</v>
      </c>
      <c r="D5" s="23" t="n">
        <v>95</v>
      </c>
    </row>
    <row r="6">
      <c r="A6" s="18" t="inlineStr">
        <is>
          <t>Lisa P.</t>
        </is>
      </c>
      <c r="B6" s="18" t="inlineStr">
        <is>
          <t>Developer</t>
        </is>
      </c>
      <c r="C6" s="19" t="n">
        <v>176</v>
      </c>
      <c r="D6" s="20" t="n">
        <v>90</v>
      </c>
    </row>
    <row r="7">
      <c r="A7" s="21" t="inlineStr">
        <is>
          <t>James W.</t>
        </is>
      </c>
      <c r="B7" s="21" t="inlineStr">
        <is>
          <t>Junior Designer</t>
        </is>
      </c>
      <c r="C7" s="22" t="n">
        <v>176</v>
      </c>
      <c r="D7" s="23" t="n">
        <v>55</v>
      </c>
    </row>
    <row r="8">
      <c r="A8" s="18" t="inlineStr">
        <is>
          <t>Anna S.</t>
        </is>
      </c>
      <c r="B8" s="18" t="inlineStr">
        <is>
          <t>Content Writer</t>
        </is>
      </c>
      <c r="C8" s="19" t="n">
        <v>176</v>
      </c>
      <c r="D8" s="20" t="n">
        <v>60</v>
      </c>
    </row>
    <row r="9">
      <c r="A9" s="21" t="inlineStr">
        <is>
          <t>Tom B.</t>
        </is>
      </c>
      <c r="B9" s="21" t="inlineStr">
        <is>
          <t>PM</t>
        </is>
      </c>
      <c r="C9" s="22" t="n">
        <v>176</v>
      </c>
      <c r="D9" s="23" t="n">
        <v>75</v>
      </c>
    </row>
    <row r="10">
      <c r="A10" s="18" t="n"/>
      <c r="B10" s="18" t="n"/>
      <c r="C10" s="18" t="n"/>
      <c r="D10" s="18" t="n"/>
    </row>
    <row r="11">
      <c r="A11" s="21" t="n"/>
      <c r="B11" s="21" t="n"/>
      <c r="C11" s="21" t="n"/>
      <c r="D11" s="21" t="n"/>
    </row>
    <row r="12">
      <c r="A12" s="18" t="n"/>
      <c r="B12" s="18" t="n"/>
      <c r="C12" s="18" t="n"/>
      <c r="D12" s="18" t="n"/>
    </row>
    <row r="13">
      <c r="A13" s="21" t="n"/>
      <c r="B13" s="21" t="n"/>
      <c r="C13" s="21" t="n"/>
      <c r="D13" s="21" t="n"/>
    </row>
    <row r="14">
      <c r="A14" s="18" t="n"/>
      <c r="B14" s="18" t="n"/>
      <c r="C14" s="18" t="n"/>
      <c r="D14" s="18" t="n"/>
    </row>
    <row r="15">
      <c r="A15" s="21" t="n"/>
      <c r="B15" s="21" t="n"/>
      <c r="C15" s="21" t="n"/>
      <c r="D15" s="21" t="n"/>
    </row>
    <row r="16">
      <c r="A16" s="18" t="n"/>
      <c r="B16" s="18" t="n"/>
      <c r="C16" s="18" t="n"/>
      <c r="D16" s="18" t="n"/>
    </row>
    <row r="17">
      <c r="A17" s="21" t="n"/>
      <c r="B17" s="21" t="n"/>
      <c r="C17" s="21" t="n"/>
      <c r="D17" s="21" t="n"/>
    </row>
    <row r="18">
      <c r="A18" s="18" t="n"/>
      <c r="B18" s="18" t="n"/>
      <c r="C18" s="18" t="n"/>
      <c r="D18" s="18" t="n"/>
    </row>
    <row r="19">
      <c r="A19" s="21" t="n"/>
      <c r="B19" s="21" t="n"/>
      <c r="C19" s="21" t="n"/>
      <c r="D19" s="21" t="n"/>
    </row>
    <row r="20">
      <c r="A20" s="18" t="n"/>
      <c r="B20" s="18" t="n"/>
      <c r="C20" s="18" t="n"/>
      <c r="D20" s="18" t="n"/>
    </row>
    <row r="21">
      <c r="A21" s="21" t="n"/>
      <c r="B21" s="21" t="n"/>
      <c r="C21" s="21" t="n"/>
      <c r="D21" s="21" t="n"/>
    </row>
    <row r="22">
      <c r="A22" s="18" t="n"/>
      <c r="B22" s="18" t="n"/>
      <c r="C22" s="18" t="n"/>
      <c r="D22" s="18" t="n"/>
    </row>
    <row r="23">
      <c r="A23" s="21" t="n"/>
      <c r="B23" s="21" t="n"/>
      <c r="C23" s="21" t="n"/>
      <c r="D23" s="21" t="n"/>
    </row>
    <row r="26" ht="28" customHeight="1">
      <c r="A26" s="24" t="inlineStr">
        <is>
          <t xml:space="preserve">  PROJECT PIPELINE — Upcoming demand</t>
        </is>
      </c>
      <c r="B26" s="25" t="n"/>
      <c r="C26" s="25" t="n"/>
      <c r="D26" s="25" t="n"/>
    </row>
    <row r="27" ht="32" customHeight="1">
      <c r="A27" s="17" t="inlineStr">
        <is>
          <t>Project Name</t>
        </is>
      </c>
      <c r="B27" s="17" t="inlineStr">
        <is>
          <t>Priority</t>
        </is>
      </c>
      <c r="C27" s="17" t="inlineStr">
        <is>
          <t>Month 1 Hrs</t>
        </is>
      </c>
      <c r="D27" s="17" t="inlineStr">
        <is>
          <t>Month 2 Hrs</t>
        </is>
      </c>
      <c r="E27" s="17" t="inlineStr">
        <is>
          <t>Month 3 Hrs</t>
        </is>
      </c>
      <c r="F27" s="17" t="inlineStr">
        <is>
          <t>Month 4 Hrs</t>
        </is>
      </c>
      <c r="G27" s="17" t="inlineStr">
        <is>
          <t>Month 5 Hrs</t>
        </is>
      </c>
      <c r="H27" s="17" t="inlineStr">
        <is>
          <t>Month 6 Hrs</t>
        </is>
      </c>
    </row>
    <row r="28">
      <c r="A28" s="18" t="inlineStr">
        <is>
          <t>Website Redesign</t>
        </is>
      </c>
      <c r="B28" s="18" t="inlineStr">
        <is>
          <t>High</t>
        </is>
      </c>
      <c r="C28" s="19" t="n">
        <v>200</v>
      </c>
      <c r="D28" s="19" t="n">
        <v>300</v>
      </c>
      <c r="E28" s="19" t="n">
        <v>250</v>
      </c>
      <c r="F28" s="19" t="n">
        <v>100</v>
      </c>
      <c r="G28" s="19" t="n">
        <v>0</v>
      </c>
      <c r="H28" s="19" t="n">
        <v>0</v>
      </c>
    </row>
    <row r="29">
      <c r="A29" s="21" t="inlineStr">
        <is>
          <t>Mobile App</t>
        </is>
      </c>
      <c r="B29" s="21" t="inlineStr">
        <is>
          <t>High</t>
        </is>
      </c>
      <c r="C29" s="22" t="n">
        <v>0</v>
      </c>
      <c r="D29" s="22" t="n">
        <v>150</v>
      </c>
      <c r="E29" s="22" t="n">
        <v>350</v>
      </c>
      <c r="F29" s="22" t="n">
        <v>400</v>
      </c>
      <c r="G29" s="22" t="n">
        <v>300</v>
      </c>
      <c r="H29" s="22" t="n">
        <v>200</v>
      </c>
    </row>
    <row r="30">
      <c r="A30" s="18" t="inlineStr">
        <is>
          <t>Brand Campaign</t>
        </is>
      </c>
      <c r="B30" s="18" t="inlineStr">
        <is>
          <t>Medium</t>
        </is>
      </c>
      <c r="C30" s="19" t="n">
        <v>120</v>
      </c>
      <c r="D30" s="19" t="n">
        <v>80</v>
      </c>
      <c r="E30" s="19" t="n">
        <v>60</v>
      </c>
      <c r="F30" s="19" t="n">
        <v>0</v>
      </c>
      <c r="G30" s="19" t="n">
        <v>0</v>
      </c>
      <c r="H30" s="19" t="n">
        <v>0</v>
      </c>
    </row>
    <row r="31">
      <c r="A31" s="21" t="inlineStr">
        <is>
          <t>SEO Overhaul</t>
        </is>
      </c>
      <c r="B31" s="21" t="inlineStr">
        <is>
          <t>Medium</t>
        </is>
      </c>
      <c r="C31" s="22" t="n">
        <v>60</v>
      </c>
      <c r="D31" s="22" t="n">
        <v>60</v>
      </c>
      <c r="E31" s="22" t="n">
        <v>60</v>
      </c>
      <c r="F31" s="22" t="n">
        <v>60</v>
      </c>
      <c r="G31" s="22" t="n">
        <v>60</v>
      </c>
      <c r="H31" s="22" t="n">
        <v>60</v>
      </c>
    </row>
    <row r="32">
      <c r="A32" s="18" t="inlineStr">
        <is>
          <t>Content Series</t>
        </is>
      </c>
      <c r="B32" s="18" t="inlineStr">
        <is>
          <t>Low</t>
        </is>
      </c>
      <c r="C32" s="19" t="n">
        <v>40</v>
      </c>
      <c r="D32" s="19" t="n">
        <v>40</v>
      </c>
      <c r="E32" s="19" t="n">
        <v>40</v>
      </c>
      <c r="F32" s="19" t="n">
        <v>40</v>
      </c>
      <c r="G32" s="19" t="n">
        <v>40</v>
      </c>
      <c r="H32" s="19" t="n">
        <v>40</v>
      </c>
    </row>
    <row r="33">
      <c r="A33" s="21" t="inlineStr">
        <is>
          <t>Analytics Setup</t>
        </is>
      </c>
      <c r="B33" s="21" t="inlineStr">
        <is>
          <t>High</t>
        </is>
      </c>
      <c r="C33" s="22" t="n">
        <v>80</v>
      </c>
      <c r="D33" s="22" t="n">
        <v>40</v>
      </c>
      <c r="E33" s="22" t="n">
        <v>20</v>
      </c>
      <c r="F33" s="22" t="n">
        <v>0</v>
      </c>
      <c r="G33" s="22" t="n">
        <v>0</v>
      </c>
      <c r="H33" s="22" t="n">
        <v>0</v>
      </c>
    </row>
    <row r="34">
      <c r="A34" s="18" t="n"/>
      <c r="B34" s="18" t="n"/>
      <c r="C34" s="18" t="n"/>
      <c r="D34" s="18" t="n"/>
      <c r="E34" s="18" t="n"/>
      <c r="F34" s="18" t="n"/>
      <c r="G34" s="18" t="n"/>
      <c r="H34" s="18" t="n"/>
    </row>
    <row r="35">
      <c r="A35" s="21" t="n"/>
      <c r="B35" s="21" t="n"/>
      <c r="C35" s="21" t="n"/>
      <c r="D35" s="21" t="n"/>
      <c r="E35" s="21" t="n"/>
      <c r="F35" s="21" t="n"/>
      <c r="G35" s="21" t="n"/>
      <c r="H35" s="21" t="n"/>
    </row>
    <row r="36">
      <c r="A36" s="18" t="n"/>
      <c r="B36" s="18" t="n"/>
      <c r="C36" s="18" t="n"/>
      <c r="D36" s="18" t="n"/>
      <c r="E36" s="18" t="n"/>
      <c r="F36" s="18" t="n"/>
      <c r="G36" s="18" t="n"/>
      <c r="H36" s="18" t="n"/>
    </row>
    <row r="37">
      <c r="A37" s="21" t="n"/>
      <c r="B37" s="21" t="n"/>
      <c r="C37" s="21" t="n"/>
      <c r="D37" s="21" t="n"/>
      <c r="E37" s="21" t="n"/>
      <c r="F37" s="21" t="n"/>
      <c r="G37" s="21" t="n"/>
      <c r="H37" s="21" t="n"/>
    </row>
    <row r="38">
      <c r="A38" s="18" t="n"/>
      <c r="B38" s="18" t="n"/>
      <c r="C38" s="18" t="n"/>
      <c r="D38" s="18" t="n"/>
      <c r="E38" s="18" t="n"/>
      <c r="F38" s="18" t="n"/>
      <c r="G38" s="18" t="n"/>
      <c r="H38" s="18" t="n"/>
    </row>
    <row r="39">
      <c r="A39" s="21" t="n"/>
      <c r="B39" s="21" t="n"/>
      <c r="C39" s="21" t="n"/>
      <c r="D39" s="21" t="n"/>
      <c r="E39" s="21" t="n"/>
      <c r="F39" s="21" t="n"/>
      <c r="G39" s="21" t="n"/>
      <c r="H39" s="21" t="n"/>
    </row>
    <row r="40">
      <c r="A40" s="18" t="n"/>
      <c r="B40" s="18" t="n"/>
      <c r="C40" s="18" t="n"/>
      <c r="D40" s="18" t="n"/>
      <c r="E40" s="18" t="n"/>
      <c r="F40" s="18" t="n"/>
      <c r="G40" s="18" t="n"/>
      <c r="H40" s="18" t="n"/>
    </row>
    <row r="41">
      <c r="A41" s="21" t="n"/>
      <c r="B41" s="21" t="n"/>
      <c r="C41" s="21" t="n"/>
      <c r="D41" s="21" t="n"/>
      <c r="E41" s="21" t="n"/>
      <c r="F41" s="21" t="n"/>
      <c r="G41" s="21" t="n"/>
      <c r="H41" s="21" t="n"/>
    </row>
    <row r="42">
      <c r="A42" s="18" t="n"/>
      <c r="B42" s="18" t="n"/>
      <c r="C42" s="18" t="n"/>
      <c r="D42" s="18" t="n"/>
      <c r="E42" s="18" t="n"/>
      <c r="F42" s="18" t="n"/>
      <c r="G42" s="18" t="n"/>
      <c r="H42" s="18" t="n"/>
    </row>
    <row r="43">
      <c r="A43" s="21" t="n"/>
      <c r="B43" s="21" t="n"/>
      <c r="C43" s="21" t="n"/>
      <c r="D43" s="21" t="n"/>
      <c r="E43" s="21" t="n"/>
      <c r="F43" s="21" t="n"/>
      <c r="G43" s="21" t="n"/>
      <c r="H43" s="21" t="n"/>
    </row>
    <row r="44">
      <c r="A44" s="18" t="n"/>
      <c r="B44" s="18" t="n"/>
      <c r="C44" s="18" t="n"/>
      <c r="D44" s="18" t="n"/>
      <c r="E44" s="18" t="n"/>
      <c r="F44" s="18" t="n"/>
      <c r="G44" s="18" t="n"/>
      <c r="H44" s="18" t="n"/>
    </row>
    <row r="45">
      <c r="A45" s="21" t="n"/>
      <c r="B45" s="21" t="n"/>
      <c r="C45" s="21" t="n"/>
      <c r="D45" s="21" t="n"/>
      <c r="E45" s="21" t="n"/>
      <c r="F45" s="21" t="n"/>
      <c r="G45" s="21" t="n"/>
      <c r="H45" s="21" t="n"/>
    </row>
    <row r="46">
      <c r="A46" s="18" t="n"/>
      <c r="B46" s="18" t="n"/>
      <c r="C46" s="18" t="n"/>
      <c r="D46" s="18" t="n"/>
      <c r="E46" s="18" t="n"/>
      <c r="F46" s="18" t="n"/>
      <c r="G46" s="18" t="n"/>
      <c r="H46" s="18" t="n"/>
    </row>
    <row r="47">
      <c r="A47" s="21" t="n"/>
      <c r="B47" s="21" t="n"/>
      <c r="C47" s="21" t="n"/>
      <c r="D47" s="21" t="n"/>
      <c r="E47" s="21" t="n"/>
      <c r="F47" s="21" t="n"/>
      <c r="G47" s="21" t="n"/>
      <c r="H47" s="21" t="n"/>
    </row>
  </sheetData>
  <mergeCells count="2">
    <mergeCell ref="A1:D1"/>
    <mergeCell ref="A26:D2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G34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4" t="inlineStr">
        <is>
          <t xml:space="preserve">  CALCULATIONS — All formulas, do NOT edit</t>
        </is>
      </c>
      <c r="B1" s="25" t="n"/>
      <c r="C1" s="25" t="n"/>
      <c r="D1" s="25" t="n"/>
      <c r="E1" s="25" t="n"/>
      <c r="F1" s="25" t="n"/>
      <c r="G1" s="25" t="n"/>
    </row>
    <row r="3" ht="28" customHeight="1">
      <c r="A3" s="26" t="inlineStr">
        <is>
          <t xml:space="preserve">  TEAM CAPACITY</t>
        </is>
      </c>
      <c r="B3" s="27" t="n"/>
      <c r="C3" s="27" t="n"/>
      <c r="D3" s="27" t="n"/>
      <c r="E3" s="27" t="n"/>
      <c r="F3" s="27" t="n"/>
      <c r="G3" s="27" t="n"/>
    </row>
    <row r="5" ht="28" customHeight="1">
      <c r="A5" s="28" t="inlineStr">
        <is>
          <t>Active Team Members</t>
        </is>
      </c>
      <c r="B5" s="29">
        <f>COUNTA(INPUT!A4:A23)</f>
        <v/>
      </c>
    </row>
    <row r="6" ht="28" customHeight="1">
      <c r="A6" s="28" t="inlineStr">
        <is>
          <t>Total Available Hours/Month</t>
        </is>
      </c>
      <c r="B6" s="29">
        <f>SUMPRODUCT((INPUT!A4:A23&lt;&gt;"")*INPUT!C4:C23)</f>
        <v/>
      </c>
    </row>
    <row r="7" ht="28" customHeight="1">
      <c r="A7" s="28" t="inlineStr">
        <is>
          <t>Effective Capacity (with buffer)</t>
        </is>
      </c>
      <c r="B7" s="29">
        <f>B6*CONFIG!B6</f>
        <v/>
      </c>
    </row>
    <row r="8" ht="28" customHeight="1">
      <c r="A8" s="28" t="inlineStr">
        <is>
          <t>Max Capacity (with overtime)</t>
        </is>
      </c>
      <c r="B8" s="29">
        <f>B6+B5*CONFIG!B5</f>
        <v/>
      </c>
    </row>
    <row r="9" ht="28" customHeight="1">
      <c r="A9" s="28" t="inlineStr">
        <is>
          <t>Avg Cost/Hour (blended)</t>
        </is>
      </c>
      <c r="B9" s="30">
        <f>IFERROR(SUMPRODUCT((INPUT!A4:A23&lt;&gt;"")*INPUT!D4:D23)/B5,0)</f>
        <v/>
      </c>
    </row>
    <row r="11" ht="28" customHeight="1">
      <c r="A11" s="31" t="inlineStr">
        <is>
          <t xml:space="preserve">  6-MONTH CAPACITY VS DEMAND</t>
        </is>
      </c>
      <c r="B11" s="32" t="n"/>
      <c r="C11" s="32" t="n"/>
      <c r="D11" s="32" t="n"/>
      <c r="E11" s="32" t="n"/>
      <c r="F11" s="32" t="n"/>
      <c r="G11" s="32" t="n"/>
    </row>
    <row r="12" ht="32" customHeight="1">
      <c r="A12" s="17" t="inlineStr">
        <is>
          <t>Metric</t>
        </is>
      </c>
      <c r="B12" s="17" t="inlineStr">
        <is>
          <t>Month 1</t>
        </is>
      </c>
      <c r="C12" s="17" t="inlineStr">
        <is>
          <t>Month 2</t>
        </is>
      </c>
      <c r="D12" s="17" t="inlineStr">
        <is>
          <t>Month 3</t>
        </is>
      </c>
      <c r="E12" s="17" t="inlineStr">
        <is>
          <t>Month 4</t>
        </is>
      </c>
      <c r="F12" s="17" t="inlineStr">
        <is>
          <t>Month 5</t>
        </is>
      </c>
      <c r="G12" s="17" t="inlineStr">
        <is>
          <t>Month 6</t>
        </is>
      </c>
    </row>
    <row r="13">
      <c r="A13" s="28" t="inlineStr">
        <is>
          <t>Total Demand (hrs)</t>
        </is>
      </c>
      <c r="B13" s="33">
        <f>SUM(INPUT!C28:C47)</f>
        <v/>
      </c>
      <c r="C13" s="33">
        <f>SUM(INPUT!D28:D47)</f>
        <v/>
      </c>
      <c r="D13" s="33">
        <f>SUM(INPUT!E28:E47)</f>
        <v/>
      </c>
      <c r="E13" s="33">
        <f>SUM(INPUT!F28:F47)</f>
        <v/>
      </c>
      <c r="F13" s="33">
        <f>SUM(INPUT!G28:G47)</f>
        <v/>
      </c>
      <c r="G13" s="33">
        <f>SUM(INPUT!H28:H47)</f>
        <v/>
      </c>
    </row>
    <row r="14">
      <c r="A14" s="28" t="inlineStr">
        <is>
          <t>Available Capacity</t>
        </is>
      </c>
      <c r="B14" s="33">
        <f>B7</f>
        <v/>
      </c>
      <c r="C14" s="33">
        <f>B7</f>
        <v/>
      </c>
      <c r="D14" s="33">
        <f>B7</f>
        <v/>
      </c>
      <c r="E14" s="33">
        <f>B7</f>
        <v/>
      </c>
      <c r="F14" s="33">
        <f>B7</f>
        <v/>
      </c>
      <c r="G14" s="33">
        <f>B7</f>
        <v/>
      </c>
    </row>
    <row r="15">
      <c r="A15" s="28" t="inlineStr">
        <is>
          <t>Max Capacity (with OT)</t>
        </is>
      </c>
      <c r="B15" s="33">
        <f>B8</f>
        <v/>
      </c>
      <c r="C15" s="33">
        <f>B8</f>
        <v/>
      </c>
      <c r="D15" s="33">
        <f>B8</f>
        <v/>
      </c>
      <c r="E15" s="33">
        <f>B8</f>
        <v/>
      </c>
      <c r="F15" s="33">
        <f>B8</f>
        <v/>
      </c>
      <c r="G15" s="33">
        <f>B8</f>
        <v/>
      </c>
    </row>
    <row r="16">
      <c r="A16" s="28" t="inlineStr">
        <is>
          <t>Gap / Surplus (hrs)</t>
        </is>
      </c>
      <c r="B16" s="29">
        <f>B14-B13</f>
        <v/>
      </c>
      <c r="C16" s="29">
        <f>C14-C13</f>
        <v/>
      </c>
      <c r="D16" s="29">
        <f>D14-D13</f>
        <v/>
      </c>
      <c r="E16" s="29">
        <f>E14-E13</f>
        <v/>
      </c>
      <c r="F16" s="29">
        <f>F14-F13</f>
        <v/>
      </c>
      <c r="G16" s="29">
        <f>G14-G13</f>
        <v/>
      </c>
    </row>
    <row r="17">
      <c r="A17" s="28" t="inlineStr">
        <is>
          <t>Capacity Utilization %</t>
        </is>
      </c>
      <c r="B17" s="34">
        <f>IFERROR(B13/B14,0)</f>
        <v/>
      </c>
      <c r="C17" s="34">
        <f>IFERROR(C13/C14,0)</f>
        <v/>
      </c>
      <c r="D17" s="34">
        <f>IFERROR(D13/D14,0)</f>
        <v/>
      </c>
      <c r="E17" s="34">
        <f>IFERROR(E13/E14,0)</f>
        <v/>
      </c>
      <c r="F17" s="34">
        <f>IFERROR(F13/F14,0)</f>
        <v/>
      </c>
      <c r="G17" s="34">
        <f>IFERROR(G13/G14,0)</f>
        <v/>
      </c>
    </row>
    <row r="18">
      <c r="A18" s="28" t="inlineStr">
        <is>
          <t>Status</t>
        </is>
      </c>
      <c r="B18" s="35">
        <f>IF(B17&gt;=CONFIG!B10,"OVERLOADED",IF(B17&gt;=CONFIG!B11,"TIGHT",IF(B17&gt;=0.5,"BALANCED","UNDERUTILIZED")))</f>
        <v/>
      </c>
      <c r="C18" s="35">
        <f>IF(C17&gt;=CONFIG!B10,"OVERLOADED",IF(C17&gt;=CONFIG!B11,"TIGHT",IF(C17&gt;=0.5,"BALANCED","UNDERUTILIZED")))</f>
        <v/>
      </c>
      <c r="D18" s="35">
        <f>IF(D17&gt;=CONFIG!B10,"OVERLOADED",IF(D17&gt;=CONFIG!B11,"TIGHT",IF(D17&gt;=0.5,"BALANCED","UNDERUTILIZED")))</f>
        <v/>
      </c>
      <c r="E18" s="35">
        <f>IF(E17&gt;=CONFIG!B10,"OVERLOADED",IF(E17&gt;=CONFIG!B11,"TIGHT",IF(E17&gt;=0.5,"BALANCED","UNDERUTILIZED")))</f>
        <v/>
      </c>
      <c r="F18" s="35">
        <f>IF(F17&gt;=CONFIG!B10,"OVERLOADED",IF(F17&gt;=CONFIG!B11,"TIGHT",IF(F17&gt;=0.5,"BALANCED","UNDERUTILIZED")))</f>
        <v/>
      </c>
      <c r="G18" s="35">
        <f>IF(G17&gt;=CONFIG!B10,"OVERLOADED",IF(G17&gt;=CONFIG!B11,"TIGHT",IF(G17&gt;=0.5,"BALANCED","UNDERUTILIZED")))</f>
        <v/>
      </c>
    </row>
    <row r="19">
      <c r="A19" s="28" t="inlineStr">
        <is>
          <t>Overtime Hours Needed</t>
        </is>
      </c>
      <c r="B19" s="33">
        <f>MAX(0,B13-B14)</f>
        <v/>
      </c>
      <c r="C19" s="33">
        <f>MAX(0,C13-C14)</f>
        <v/>
      </c>
      <c r="D19" s="33">
        <f>MAX(0,D13-D14)</f>
        <v/>
      </c>
      <c r="E19" s="33">
        <f>MAX(0,E13-E14)</f>
        <v/>
      </c>
      <c r="F19" s="33">
        <f>MAX(0,F13-F14)</f>
        <v/>
      </c>
      <c r="G19" s="33">
        <f>MAX(0,G13-G14)</f>
        <v/>
      </c>
    </row>
    <row r="20">
      <c r="A20" s="28" t="inlineStr">
        <is>
          <t>Overtime Cost</t>
        </is>
      </c>
      <c r="B20" s="36">
        <f>B19*B9*CONFIG!B8</f>
        <v/>
      </c>
      <c r="C20" s="36">
        <f>C19*B9*CONFIG!B8</f>
        <v/>
      </c>
      <c r="D20" s="36">
        <f>D19*B9*CONFIG!B8</f>
        <v/>
      </c>
      <c r="E20" s="36">
        <f>E19*B9*CONFIG!B8</f>
        <v/>
      </c>
      <c r="F20" s="36">
        <f>F19*B9*CONFIG!B8</f>
        <v/>
      </c>
      <c r="G20" s="36">
        <f>G19*B9*CONFIG!B8</f>
        <v/>
      </c>
    </row>
    <row r="21">
      <c r="A21" s="28" t="inlineStr">
        <is>
          <t>Hiring Trigger?</t>
        </is>
      </c>
      <c r="B21" s="35">
        <f>IF(B13&gt;=B15,"HIRE NOW",IF(B17&gt;=CONFIG!B10,"HIRE SOON","NO"))</f>
        <v/>
      </c>
      <c r="C21" s="35">
        <f>IF(C13&gt;=C15,"HIRE NOW",IF(C17&gt;=CONFIG!B10,"HIRE SOON","NO"))</f>
        <v/>
      </c>
      <c r="D21" s="35">
        <f>IF(D13&gt;=D15,"HIRE NOW",IF(D17&gt;=CONFIG!B10,"HIRE SOON","NO"))</f>
        <v/>
      </c>
      <c r="E21" s="35">
        <f>IF(E13&gt;=E15,"HIRE NOW",IF(E17&gt;=CONFIG!B10,"HIRE SOON","NO"))</f>
        <v/>
      </c>
      <c r="F21" s="35">
        <f>IF(F13&gt;=F15,"HIRE NOW",IF(F17&gt;=CONFIG!B10,"HIRE SOON","NO"))</f>
        <v/>
      </c>
      <c r="G21" s="35">
        <f>IF(G13&gt;=G15,"HIRE NOW",IF(G17&gt;=CONFIG!B10,"HIRE SOON","NO"))</f>
        <v/>
      </c>
    </row>
    <row r="23" ht="28" customHeight="1">
      <c r="A23" s="37" t="inlineStr">
        <is>
          <t xml:space="preserve">  OPTIMAL TEAM SIZING</t>
        </is>
      </c>
      <c r="B23" s="38" t="n"/>
      <c r="C23" s="38" t="n"/>
      <c r="D23" s="38" t="n"/>
      <c r="E23" s="38" t="n"/>
      <c r="F23" s="38" t="n"/>
      <c r="G23" s="38" t="n"/>
    </row>
    <row r="25" ht="28" customHeight="1">
      <c r="A25" s="28" t="inlineStr">
        <is>
          <t>Peak Demand (hrs)</t>
        </is>
      </c>
      <c r="B25" s="29">
        <f>MAX(B13:G13)</f>
        <v/>
      </c>
    </row>
    <row r="26" ht="28" customHeight="1">
      <c r="A26" s="28" t="inlineStr">
        <is>
          <t>Avg Demand (hrs)</t>
        </is>
      </c>
      <c r="B26" s="29">
        <f>AVERAGE(B13:G13)</f>
        <v/>
      </c>
    </row>
    <row r="27" ht="28" customHeight="1">
      <c r="A27" s="28" t="inlineStr">
        <is>
          <t>Hours Per Person (effective)</t>
        </is>
      </c>
      <c r="B27" s="29">
        <f>CONFIG!B3*CONFIG!B4*CONFIG!B6</f>
        <v/>
      </c>
    </row>
    <row r="28" ht="28" customHeight="1">
      <c r="A28" s="28" t="inlineStr">
        <is>
          <t>Optimal Size (for peak)</t>
        </is>
      </c>
      <c r="B28" s="29">
        <f>IFERROR(ROUNDUP(B25/B27,0),0)</f>
        <v/>
      </c>
    </row>
    <row r="29" ht="28" customHeight="1">
      <c r="A29" s="28" t="inlineStr">
        <is>
          <t>Optimal Size (for average)</t>
        </is>
      </c>
      <c r="B29" s="29">
        <f>IFERROR(ROUNDUP(B26/B27,0),0)</f>
        <v/>
      </c>
    </row>
    <row r="30" ht="28" customHeight="1">
      <c r="A30" s="28" t="inlineStr">
        <is>
          <t>Current Team Size</t>
        </is>
      </c>
      <c r="B30" s="29">
        <f>B5</f>
        <v/>
      </c>
    </row>
    <row r="31" ht="28" customHeight="1">
      <c r="A31" s="28" t="inlineStr">
        <is>
          <t>Headcount Gap (vs peak)</t>
        </is>
      </c>
      <c r="B31" s="29">
        <f>B28-B30</f>
        <v/>
      </c>
    </row>
    <row r="32" ht="28" customHeight="1">
      <c r="A32" s="28" t="inlineStr">
        <is>
          <t>Headcount Gap (vs average)</t>
        </is>
      </c>
      <c r="B32" s="29">
        <f>B29-B30</f>
        <v/>
      </c>
    </row>
    <row r="33" ht="28" customHeight="1">
      <c r="A33" s="28" t="inlineStr">
        <is>
          <t>Total 6-Month Overtime Cost</t>
        </is>
      </c>
      <c r="B33" s="30">
        <f>SUM(B20:G20)</f>
        <v/>
      </c>
    </row>
    <row r="34" ht="28" customHeight="1">
      <c r="A34" s="28" t="inlineStr">
        <is>
          <t>Months Requiring Overtime</t>
        </is>
      </c>
      <c r="B34" s="29">
        <f>COUNTIF(B19:G19,"&gt;"&amp;0)</f>
        <v/>
      </c>
    </row>
  </sheetData>
  <mergeCells count="4">
    <mergeCell ref="A3:G3"/>
    <mergeCell ref="A11:G11"/>
    <mergeCell ref="A1:G1"/>
    <mergeCell ref="A23:G23"/>
  </mergeCells>
  <conditionalFormatting sqref="B16:G16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B17:G17">
    <cfRule type="cellIs" priority="3" operator="greaterThanOrEqual" dxfId="0">
      <formula>0.95</formula>
    </cfRule>
    <cfRule type="cellIs" priority="4" operator="between" dxfId="2">
      <formula>0.8</formula>
      <formula>0.949</formula>
    </cfRule>
    <cfRule type="cellIs" priority="5" operator="lessThan" dxfId="1">
      <formula>0.8</formula>
    </cfRule>
  </conditionalFormatting>
  <conditionalFormatting sqref="B18:G18">
    <cfRule type="cellIs" priority="6" operator="equal" dxfId="1">
      <formula>"OVERLOADED"</formula>
    </cfRule>
    <cfRule type="cellIs" priority="7" operator="equal" dxfId="2">
      <formula>"TIGHT"</formula>
    </cfRule>
    <cfRule type="cellIs" priority="8" operator="equal" dxfId="0">
      <formula>"BALANCED"</formula>
    </cfRule>
    <cfRule type="cellIs" priority="9" operator="equal" dxfId="3">
      <formula>"UNDERUTILIZED"</formula>
    </cfRule>
  </conditionalFormatting>
  <conditionalFormatting sqref="B21:G21">
    <cfRule type="cellIs" priority="10" operator="equal" dxfId="1">
      <formula>"HIRE NOW"</formula>
    </cfRule>
    <cfRule type="cellIs" priority="11" operator="equal" dxfId="2">
      <formula>"HIRE SOON"</formula>
    </cfRule>
    <cfRule type="cellIs" priority="12" operator="equal" dxfId="0">
      <formula>"NO"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G31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6" customWidth="1" min="8" max="8"/>
  </cols>
  <sheetData>
    <row r="1" ht="44" customHeight="1">
      <c r="A1" s="39" t="inlineStr">
        <is>
          <t>CAPACITY VS DEMAND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26" t="inlineStr">
        <is>
          <t xml:space="preserve">  TEAM CAPACITY</t>
        </is>
      </c>
      <c r="B4" s="27" t="n"/>
      <c r="C4" s="27" t="n"/>
      <c r="D4" s="27" t="n"/>
      <c r="E4" s="27" t="n"/>
    </row>
    <row r="5" ht="32" customHeight="1">
      <c r="A5" s="40" t="inlineStr">
        <is>
          <t>Team Size</t>
        </is>
      </c>
      <c r="B5" s="41">
        <f>LOGIC!B5</f>
        <v/>
      </c>
    </row>
    <row r="6" ht="32" customHeight="1">
      <c r="A6" s="40" t="inlineStr">
        <is>
          <t>Total Available Hours/Month</t>
        </is>
      </c>
      <c r="B6" s="41">
        <f>LOGIC!B6</f>
        <v/>
      </c>
    </row>
    <row r="7" ht="32" customHeight="1">
      <c r="A7" s="40" t="inlineStr">
        <is>
          <t>Effective Capacity (with buffer)</t>
        </is>
      </c>
      <c r="B7" s="41">
        <f>LOGIC!B7</f>
        <v/>
      </c>
    </row>
    <row r="8" ht="32" customHeight="1">
      <c r="A8" s="40" t="inlineStr">
        <is>
          <t>Max Capacity (with overtime)</t>
        </is>
      </c>
      <c r="B8" s="41">
        <f>LOGIC!B8</f>
        <v/>
      </c>
    </row>
    <row r="10" ht="28" customHeight="1">
      <c r="A10" s="37" t="inlineStr">
        <is>
          <t xml:space="preserve">  OPTIMAL TEAM SIZE</t>
        </is>
      </c>
      <c r="B10" s="38" t="n"/>
      <c r="C10" s="38" t="n"/>
      <c r="D10" s="38" t="n"/>
      <c r="E10" s="38" t="n"/>
    </row>
    <row r="11" ht="32" customHeight="1">
      <c r="A11" s="40" t="inlineStr">
        <is>
          <t>Optimal Size (for peak)</t>
        </is>
      </c>
      <c r="B11" s="41">
        <f>LOGIC!B28</f>
        <v/>
      </c>
    </row>
    <row r="12" ht="32" customHeight="1">
      <c r="A12" s="40" t="inlineStr">
        <is>
          <t>Optimal Size (for average)</t>
        </is>
      </c>
      <c r="B12" s="41">
        <f>LOGIC!B29</f>
        <v/>
      </c>
    </row>
    <row r="13" ht="32" customHeight="1">
      <c r="A13" s="40" t="inlineStr">
        <is>
          <t>Headcount Gap (vs peak)</t>
        </is>
      </c>
      <c r="B13" s="41">
        <f>LOGIC!B31</f>
        <v/>
      </c>
    </row>
    <row r="14" ht="32" customHeight="1">
      <c r="A14" s="40" t="inlineStr">
        <is>
          <t>Sizing Verdict</t>
        </is>
      </c>
      <c r="B14" s="42">
        <f>IF(LOGIC!B31&gt;0,"UNDERSTAFFED",IF(LOGIC!B31&lt;0,"OVERSTAFFED","RIGHT-SIZED"))</f>
        <v/>
      </c>
    </row>
    <row r="16" ht="28" customHeight="1">
      <c r="A16" s="43" t="inlineStr">
        <is>
          <t xml:space="preserve">  OVERTIME &amp; COST RISK</t>
        </is>
      </c>
      <c r="B16" s="44" t="n"/>
      <c r="C16" s="44" t="n"/>
      <c r="D16" s="44" t="n"/>
      <c r="E16" s="44" t="n"/>
    </row>
    <row r="17" ht="32" customHeight="1">
      <c r="A17" s="40" t="inlineStr">
        <is>
          <t>Total 6-Mo Overtime Cost</t>
        </is>
      </c>
      <c r="B17" s="45">
        <f>LOGIC!B33</f>
        <v/>
      </c>
    </row>
    <row r="18" ht="32" customHeight="1">
      <c r="A18" s="40" t="inlineStr">
        <is>
          <t>Months Requiring Overtime</t>
        </is>
      </c>
      <c r="B18" s="41">
        <f>LOGIC!B34</f>
        <v/>
      </c>
    </row>
    <row r="20" ht="28" customHeight="1">
      <c r="A20" s="31" t="inlineStr">
        <is>
          <t xml:space="preserve">  6-MONTH FORECAST</t>
        </is>
      </c>
      <c r="B20" s="32" t="n"/>
      <c r="C20" s="32" t="n"/>
      <c r="D20" s="32" t="n"/>
      <c r="E20" s="32" t="n"/>
      <c r="F20" s="32" t="n"/>
      <c r="G20" s="32" t="n"/>
    </row>
    <row r="21" ht="32" customHeight="1">
      <c r="A21" s="17" t="inlineStr">
        <is>
          <t>Metric</t>
        </is>
      </c>
      <c r="B21" s="17" t="inlineStr">
        <is>
          <t>Month 1</t>
        </is>
      </c>
      <c r="C21" s="17" t="inlineStr">
        <is>
          <t>Month 2</t>
        </is>
      </c>
      <c r="D21" s="17" t="inlineStr">
        <is>
          <t>Month 3</t>
        </is>
      </c>
      <c r="E21" s="17" t="inlineStr">
        <is>
          <t>Month 4</t>
        </is>
      </c>
      <c r="F21" s="17" t="inlineStr">
        <is>
          <t>Month 5</t>
        </is>
      </c>
      <c r="G21" s="17" t="inlineStr">
        <is>
          <t>Month 6</t>
        </is>
      </c>
    </row>
    <row r="22">
      <c r="A22" s="40" t="inlineStr">
        <is>
          <t>Total Demand</t>
        </is>
      </c>
      <c r="B22" s="46">
        <f>LOGIC!B13</f>
        <v/>
      </c>
      <c r="C22" s="46">
        <f>LOGIC!C13</f>
        <v/>
      </c>
      <c r="D22" s="46">
        <f>LOGIC!D13</f>
        <v/>
      </c>
      <c r="E22" s="46">
        <f>LOGIC!E13</f>
        <v/>
      </c>
      <c r="F22" s="46">
        <f>LOGIC!F13</f>
        <v/>
      </c>
      <c r="G22" s="46">
        <f>LOGIC!G13</f>
        <v/>
      </c>
    </row>
    <row r="23">
      <c r="A23" s="40" t="inlineStr">
        <is>
          <t>Capacity</t>
        </is>
      </c>
      <c r="B23" s="46">
        <f>LOGIC!B14</f>
        <v/>
      </c>
      <c r="C23" s="46">
        <f>LOGIC!C14</f>
        <v/>
      </c>
      <c r="D23" s="46">
        <f>LOGIC!D14</f>
        <v/>
      </c>
      <c r="E23" s="46">
        <f>LOGIC!E14</f>
        <v/>
      </c>
      <c r="F23" s="46">
        <f>LOGIC!F14</f>
        <v/>
      </c>
      <c r="G23" s="46">
        <f>LOGIC!G14</f>
        <v/>
      </c>
    </row>
    <row r="24">
      <c r="A24" s="40" t="inlineStr">
        <is>
          <t>Gap / Surplus</t>
        </is>
      </c>
      <c r="B24" s="47">
        <f>LOGIC!B16</f>
        <v/>
      </c>
      <c r="C24" s="47">
        <f>LOGIC!C16</f>
        <v/>
      </c>
      <c r="D24" s="47">
        <f>LOGIC!D16</f>
        <v/>
      </c>
      <c r="E24" s="47">
        <f>LOGIC!E16</f>
        <v/>
      </c>
      <c r="F24" s="47">
        <f>LOGIC!F16</f>
        <v/>
      </c>
      <c r="G24" s="47">
        <f>LOGIC!G16</f>
        <v/>
      </c>
    </row>
    <row r="25">
      <c r="A25" s="40" t="inlineStr">
        <is>
          <t>Utilization %</t>
        </is>
      </c>
      <c r="B25" s="48">
        <f>LOGIC!B17</f>
        <v/>
      </c>
      <c r="C25" s="48">
        <f>LOGIC!C17</f>
        <v/>
      </c>
      <c r="D25" s="48">
        <f>LOGIC!D17</f>
        <v/>
      </c>
      <c r="E25" s="48">
        <f>LOGIC!E17</f>
        <v/>
      </c>
      <c r="F25" s="48">
        <f>LOGIC!F17</f>
        <v/>
      </c>
      <c r="G25" s="48">
        <f>LOGIC!G17</f>
        <v/>
      </c>
    </row>
    <row r="26">
      <c r="A26" s="40" t="inlineStr">
        <is>
          <t>Status</t>
        </is>
      </c>
      <c r="B26" s="49">
        <f>LOGIC!B18</f>
        <v/>
      </c>
      <c r="C26" s="49">
        <f>LOGIC!C18</f>
        <v/>
      </c>
      <c r="D26" s="49">
        <f>LOGIC!D18</f>
        <v/>
      </c>
      <c r="E26" s="49">
        <f>LOGIC!E18</f>
        <v/>
      </c>
      <c r="F26" s="49">
        <f>LOGIC!F18</f>
        <v/>
      </c>
      <c r="G26" s="49">
        <f>LOGIC!G18</f>
        <v/>
      </c>
    </row>
    <row r="27">
      <c r="A27" s="40" t="inlineStr">
        <is>
          <t>Overtime Hours</t>
        </is>
      </c>
      <c r="B27" s="46">
        <f>LOGIC!B19</f>
        <v/>
      </c>
      <c r="C27" s="46">
        <f>LOGIC!C19</f>
        <v/>
      </c>
      <c r="D27" s="46">
        <f>LOGIC!D19</f>
        <v/>
      </c>
      <c r="E27" s="46">
        <f>LOGIC!E19</f>
        <v/>
      </c>
      <c r="F27" s="46">
        <f>LOGIC!F19</f>
        <v/>
      </c>
      <c r="G27" s="46">
        <f>LOGIC!G19</f>
        <v/>
      </c>
    </row>
    <row r="28">
      <c r="A28" s="40" t="inlineStr">
        <is>
          <t>Overtime Cost</t>
        </is>
      </c>
      <c r="B28" s="50">
        <f>LOGIC!B20</f>
        <v/>
      </c>
      <c r="C28" s="50">
        <f>LOGIC!C20</f>
        <v/>
      </c>
      <c r="D28" s="50">
        <f>LOGIC!D20</f>
        <v/>
      </c>
      <c r="E28" s="50">
        <f>LOGIC!E20</f>
        <v/>
      </c>
      <c r="F28" s="50">
        <f>LOGIC!F20</f>
        <v/>
      </c>
      <c r="G28" s="50">
        <f>LOGIC!G20</f>
        <v/>
      </c>
    </row>
    <row r="29">
      <c r="A29" s="40" t="inlineStr">
        <is>
          <t>Hiring Trigger</t>
        </is>
      </c>
      <c r="B29" s="51">
        <f>LOGIC!B21</f>
        <v/>
      </c>
      <c r="C29" s="51">
        <f>LOGIC!C21</f>
        <v/>
      </c>
      <c r="D29" s="51">
        <f>LOGIC!D21</f>
        <v/>
      </c>
      <c r="E29" s="51">
        <f>LOGIC!E21</f>
        <v/>
      </c>
      <c r="F29" s="51">
        <f>LOGIC!F21</f>
        <v/>
      </c>
      <c r="G29" s="51">
        <f>LOGIC!G21</f>
        <v/>
      </c>
    </row>
    <row r="31" ht="24" customHeight="1">
      <c r="A31" s="52" t="inlineStr">
        <is>
          <t>RangeLead.com  |  Premium B2B Lead Data  |  Free Download — rangelead.com/free-tools</t>
        </is>
      </c>
    </row>
  </sheetData>
  <mergeCells count="7">
    <mergeCell ref="A4:E4"/>
    <mergeCell ref="A2:E2"/>
    <mergeCell ref="A16:E16"/>
    <mergeCell ref="A31:G31"/>
    <mergeCell ref="A10:E10"/>
    <mergeCell ref="A20:G20"/>
    <mergeCell ref="A1:E1"/>
  </mergeCells>
  <conditionalFormatting sqref="B14">
    <cfRule type="cellIs" priority="1" operator="equal" dxfId="1">
      <formula>"UNDERSTAFFED"</formula>
    </cfRule>
    <cfRule type="cellIs" priority="2" operator="equal" dxfId="2">
      <formula>"OVERSTAFFED"</formula>
    </cfRule>
    <cfRule type="cellIs" priority="3" operator="equal" dxfId="0">
      <formula>"RIGHT-SIZED"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2026-02-10T15:45:38Z</dcterms:created>
  <dcterms:modified xmlns:dcterms="http://purl.org/dc/terms/" xmlns:xsi="http://www.w3.org/2001/XMLSchema-instance" xsi:type="dcterms:W3CDTF">2026-02-10T15:45:38Z</dcterms:modified>
</cp:coreProperties>
</file>