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C2626"/>
        <bgColor rgb="00DC2626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6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10" fontId="10" fillId="11" borderId="1" applyAlignment="1" pivotButton="0" quotePrefix="0" xfId="0">
      <alignment horizontal="center" vertical="center"/>
    </xf>
    <xf numFmtId="2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2" fontId="7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1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2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3" fontId="13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7" fillId="7" borderId="1" applyAlignment="1" pivotButton="0" quotePrefix="0" xfId="0">
      <alignment horizontal="center" vertical="center"/>
    </xf>
    <xf numFmtId="2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WORKING CAPITAL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your company's short-term financial health by breaking down current assets and liabilities. Calculate key liquidity ratios and track the cash conversion cycle.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Assets by type (cash, receivables, inventory, prepaid, other)</t>
        </is>
      </c>
    </row>
    <row r="9" ht="22" customHeight="1">
      <c r="A9" s="6" t="inlineStr">
        <is>
          <t xml:space="preserve">  • Current Liabilities by type (payables, accrued, short-term debt, other)</t>
        </is>
      </c>
    </row>
    <row r="10" ht="22" customHeight="1">
      <c r="A10" s="6" t="inlineStr">
        <is>
          <t xml:space="preserve">  • Annual Revenue and COGS</t>
        </is>
      </c>
    </row>
    <row r="11" ht="22" customHeight="1">
      <c r="A11" s="6" t="inlineStr">
        <is>
          <t xml:space="preserve">  • Quarterly trend data (4 quarters)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Working Capital (net)</t>
        </is>
      </c>
    </row>
    <row r="15" ht="22" customHeight="1">
      <c r="A15" s="6" t="inlineStr">
        <is>
          <t xml:space="preserve">  • Current Ratio</t>
        </is>
      </c>
    </row>
    <row r="16" ht="22" customHeight="1">
      <c r="A16" s="6" t="inlineStr">
        <is>
          <t xml:space="preserve">  • Quick Ratio</t>
        </is>
      </c>
    </row>
    <row r="17" ht="22" customHeight="1">
      <c r="A17" s="6" t="inlineStr">
        <is>
          <t xml:space="preserve">  • Cash Ratio</t>
        </is>
      </c>
    </row>
    <row r="18" ht="22" customHeight="1">
      <c r="A18" s="6" t="inlineStr">
        <is>
          <t xml:space="preserve">  • Cash Conversion Cycle (DSO + DIO - DPO)</t>
        </is>
      </c>
    </row>
    <row r="19" ht="22" customHeight="1">
      <c r="A19" s="6" t="inlineStr">
        <is>
          <t xml:space="preserve">  • Working capital trend analysis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Benchmarks &amp; Thresholds</t>
        </is>
      </c>
      <c r="B1" s="8" t="n"/>
      <c r="C1" s="8" t="n"/>
    </row>
    <row r="3" ht="26" customHeight="1">
      <c r="A3" s="9" t="inlineStr">
        <is>
          <t>Current Ratio — Good</t>
        </is>
      </c>
      <c r="B3" s="10" t="n">
        <v>2</v>
      </c>
      <c r="C3" s="11" t="inlineStr">
        <is>
          <t>Ratio &gt;= this is healthy</t>
        </is>
      </c>
    </row>
    <row r="4" ht="26" customHeight="1">
      <c r="A4" s="9" t="inlineStr">
        <is>
          <t>Current Ratio — Warning</t>
        </is>
      </c>
      <c r="B4" s="10" t="n">
        <v>1.2</v>
      </c>
      <c r="C4" s="11" t="inlineStr">
        <is>
          <t>Below this is concerning</t>
        </is>
      </c>
    </row>
    <row r="5" ht="26" customHeight="1">
      <c r="A5" s="9" t="inlineStr">
        <is>
          <t>Quick Ratio — Good</t>
        </is>
      </c>
      <c r="B5" s="10" t="n">
        <v>1</v>
      </c>
      <c r="C5" s="11" t="inlineStr">
        <is>
          <t>Ratio &gt;= this is healthy</t>
        </is>
      </c>
    </row>
    <row r="6" ht="26" customHeight="1">
      <c r="A6" s="9" t="inlineStr">
        <is>
          <t>Quick Ratio — Warning</t>
        </is>
      </c>
      <c r="B6" s="10" t="n">
        <v>0.7</v>
      </c>
      <c r="C6" s="11" t="inlineStr">
        <is>
          <t>Below this is concerning</t>
        </is>
      </c>
    </row>
    <row r="7" ht="26" customHeight="1">
      <c r="A7" s="9" t="inlineStr">
        <is>
          <t>Cash Ratio — Good</t>
        </is>
      </c>
      <c r="B7" s="10" t="n">
        <v>0.5</v>
      </c>
      <c r="C7" s="11" t="inlineStr">
        <is>
          <t>Ratio &gt;= this is healthy</t>
        </is>
      </c>
    </row>
    <row r="8" ht="26" customHeight="1">
      <c r="A8" s="9" t="inlineStr">
        <is>
          <t>CCC Target (days)</t>
        </is>
      </c>
      <c r="B8" s="12" t="n">
        <v>45</v>
      </c>
      <c r="C8" s="11" t="inlineStr">
        <is>
          <t>Target cash conversion cycle in days</t>
        </is>
      </c>
    </row>
    <row r="9" ht="26" customHeight="1">
      <c r="A9" s="9" t="inlineStr">
        <is>
          <t>Days in Year</t>
        </is>
      </c>
      <c r="B9" s="12" t="n">
        <v>365</v>
      </c>
      <c r="C9" s="11" t="inlineStr">
        <is>
          <t>For conversion cycle calculations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6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WORKING CAPITAL INPUTS — Enter your data in yellow cells</t>
        </is>
      </c>
      <c r="B1" s="14" t="n"/>
      <c r="C1" s="14" t="n"/>
      <c r="D1" s="14" t="n"/>
      <c r="E1" s="14" t="n"/>
      <c r="F1" s="14" t="n"/>
    </row>
    <row r="3" ht="28" customHeight="1">
      <c r="A3" s="15" t="inlineStr">
        <is>
          <t xml:space="preserve">  CURRENT ASSETS</t>
        </is>
      </c>
      <c r="B3" s="16" t="n"/>
      <c r="C3" s="16" t="n"/>
      <c r="D3" s="16" t="n"/>
      <c r="E3" s="16" t="n"/>
      <c r="F3" s="16" t="n"/>
    </row>
    <row r="4" ht="28" customHeight="1">
      <c r="A4" s="17" t="inlineStr">
        <is>
          <t>Cash &amp; Cash Equivalents</t>
        </is>
      </c>
      <c r="B4" s="18" t="n">
        <v>85000</v>
      </c>
      <c r="C4" s="11" t="inlineStr">
        <is>
          <t>Bank accounts, money market</t>
        </is>
      </c>
    </row>
    <row r="5" ht="28" customHeight="1">
      <c r="A5" s="17" t="inlineStr">
        <is>
          <t>Accounts Receivable</t>
        </is>
      </c>
      <c r="B5" s="18" t="n">
        <v>120000</v>
      </c>
      <c r="C5" s="11" t="inlineStr">
        <is>
          <t>Outstanding customer invoices</t>
        </is>
      </c>
    </row>
    <row r="6" ht="28" customHeight="1">
      <c r="A6" s="17" t="inlineStr">
        <is>
          <t>Inventory</t>
        </is>
      </c>
      <c r="B6" s="18" t="n">
        <v>95000</v>
      </c>
      <c r="C6" s="11" t="inlineStr">
        <is>
          <t>Raw materials + WIP + finished goods</t>
        </is>
      </c>
    </row>
    <row r="7" ht="28" customHeight="1">
      <c r="A7" s="17" t="inlineStr">
        <is>
          <t>Prepaid Expenses</t>
        </is>
      </c>
      <c r="B7" s="18" t="n">
        <v>15000</v>
      </c>
      <c r="C7" s="11" t="inlineStr">
        <is>
          <t>Insurance, rent, etc. paid in advance</t>
        </is>
      </c>
    </row>
    <row r="8" ht="28" customHeight="1">
      <c r="A8" s="17" t="inlineStr">
        <is>
          <t>Short-Term Investments</t>
        </is>
      </c>
      <c r="B8" s="18" t="n">
        <v>25000</v>
      </c>
      <c r="C8" s="11" t="inlineStr">
        <is>
          <t>Marketable securities</t>
        </is>
      </c>
    </row>
    <row r="9" ht="28" customHeight="1">
      <c r="A9" s="17" t="inlineStr">
        <is>
          <t>Other Current Assets</t>
        </is>
      </c>
      <c r="B9" s="18" t="n">
        <v>10000</v>
      </c>
      <c r="C9" s="11" t="inlineStr">
        <is>
          <t>Any other current assets</t>
        </is>
      </c>
    </row>
    <row r="11" ht="28" customHeight="1">
      <c r="A11" s="19" t="inlineStr">
        <is>
          <t xml:space="preserve">  CURRENT LIABILITIES</t>
        </is>
      </c>
      <c r="B11" s="20" t="n"/>
      <c r="C11" s="20" t="n"/>
      <c r="D11" s="20" t="n"/>
      <c r="E11" s="20" t="n"/>
      <c r="F11" s="20" t="n"/>
    </row>
    <row r="12" ht="28" customHeight="1">
      <c r="A12" s="17" t="inlineStr">
        <is>
          <t>Accounts Payable</t>
        </is>
      </c>
      <c r="B12" s="18" t="n">
        <v>75000</v>
      </c>
      <c r="C12" s="11" t="inlineStr">
        <is>
          <t>Outstanding vendor invoices</t>
        </is>
      </c>
    </row>
    <row r="13" ht="28" customHeight="1">
      <c r="A13" s="17" t="inlineStr">
        <is>
          <t>Accrued Expenses</t>
        </is>
      </c>
      <c r="B13" s="18" t="n">
        <v>30000</v>
      </c>
      <c r="C13" s="11" t="inlineStr">
        <is>
          <t>Wages, taxes, interest owed</t>
        </is>
      </c>
    </row>
    <row r="14" ht="28" customHeight="1">
      <c r="A14" s="17" t="inlineStr">
        <is>
          <t>Short-Term Debt</t>
        </is>
      </c>
      <c r="B14" s="18" t="n">
        <v>40000</v>
      </c>
      <c r="C14" s="11" t="inlineStr">
        <is>
          <t>Lines of credit, current portion of LTD</t>
        </is>
      </c>
    </row>
    <row r="15" ht="28" customHeight="1">
      <c r="A15" s="17" t="inlineStr">
        <is>
          <t>Deferred Revenue</t>
        </is>
      </c>
      <c r="B15" s="18" t="n">
        <v>20000</v>
      </c>
      <c r="C15" s="11" t="inlineStr">
        <is>
          <t>Prepayments from customers</t>
        </is>
      </c>
    </row>
    <row r="16" ht="28" customHeight="1">
      <c r="A16" s="17" t="inlineStr">
        <is>
          <t>Other Current Liabilities</t>
        </is>
      </c>
      <c r="B16" s="18" t="n">
        <v>5000</v>
      </c>
      <c r="C16" s="11" t="inlineStr">
        <is>
          <t>Any other current liabilities</t>
        </is>
      </c>
    </row>
    <row r="18" ht="28" customHeight="1">
      <c r="A18" s="15" t="inlineStr">
        <is>
          <t xml:space="preserve">  INCOME STATEMENT DATA (Annual)</t>
        </is>
      </c>
      <c r="B18" s="16" t="n"/>
      <c r="C18" s="16" t="n"/>
      <c r="D18" s="16" t="n"/>
      <c r="E18" s="16" t="n"/>
      <c r="F18" s="16" t="n"/>
    </row>
    <row r="19" ht="28" customHeight="1">
      <c r="A19" s="17" t="inlineStr">
        <is>
          <t>Annual Revenue</t>
        </is>
      </c>
      <c r="B19" s="18" t="n">
        <v>1500000</v>
      </c>
      <c r="C19" s="11" t="inlineStr">
        <is>
          <t>Total annual net revenue</t>
        </is>
      </c>
    </row>
    <row r="20" ht="28" customHeight="1">
      <c r="A20" s="17" t="inlineStr">
        <is>
          <t>Annual COGS</t>
        </is>
      </c>
      <c r="B20" s="18" t="n">
        <v>900000</v>
      </c>
      <c r="C20" s="11" t="inlineStr">
        <is>
          <t>Cost of Goods Sold</t>
        </is>
      </c>
    </row>
    <row r="21" ht="28" customHeight="1">
      <c r="A21" s="17" t="inlineStr">
        <is>
          <t>Annual Purchases</t>
        </is>
      </c>
      <c r="B21" s="18" t="n">
        <v>850000</v>
      </c>
      <c r="C21" s="11" t="inlineStr">
        <is>
          <t>Total purchases from suppliers</t>
        </is>
      </c>
    </row>
    <row r="23" ht="28" customHeight="1">
      <c r="A23" s="15" t="inlineStr">
        <is>
          <t xml:space="preserve">  QUARTERLY TREND DATA</t>
        </is>
      </c>
      <c r="B23" s="16" t="n"/>
      <c r="C23" s="16" t="n"/>
      <c r="D23" s="16" t="n"/>
      <c r="E23" s="16" t="n"/>
      <c r="F23" s="16" t="n"/>
    </row>
    <row r="24" ht="32" customHeight="1">
      <c r="A24" s="21" t="inlineStr"/>
      <c r="B24" s="21" t="inlineStr">
        <is>
          <t>Q1</t>
        </is>
      </c>
      <c r="C24" s="21" t="inlineStr">
        <is>
          <t>Q2</t>
        </is>
      </c>
      <c r="D24" s="21" t="inlineStr">
        <is>
          <t>Q3</t>
        </is>
      </c>
      <c r="E24" s="21" t="inlineStr">
        <is>
          <t>Q4</t>
        </is>
      </c>
    </row>
    <row r="25">
      <c r="A25" s="17" t="inlineStr">
        <is>
          <t>Total Current Assets</t>
        </is>
      </c>
      <c r="B25" s="18" t="n">
        <v>310000</v>
      </c>
      <c r="C25" s="18" t="n">
        <v>325000</v>
      </c>
      <c r="D25" s="18" t="n">
        <v>340000</v>
      </c>
      <c r="E25" s="18" t="n">
        <v>350000</v>
      </c>
    </row>
    <row r="26">
      <c r="A26" s="17" t="inlineStr">
        <is>
          <t>Total Current Liabilities</t>
        </is>
      </c>
      <c r="B26" s="18" t="n">
        <v>165000</v>
      </c>
      <c r="C26" s="18" t="n">
        <v>160000</v>
      </c>
      <c r="D26" s="18" t="n">
        <v>175000</v>
      </c>
      <c r="E26" s="18" t="n">
        <v>170000</v>
      </c>
    </row>
  </sheetData>
  <mergeCells count="5">
    <mergeCell ref="A11:F11"/>
    <mergeCell ref="A1:F1"/>
    <mergeCell ref="A23:F23"/>
    <mergeCell ref="A18:F18"/>
    <mergeCell ref="A3:F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4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</row>
    <row r="3" ht="28" customHeight="1">
      <c r="A3" s="15" t="inlineStr">
        <is>
          <t xml:space="preserve">  ASSET &amp; LIABILITY TOTALS</t>
        </is>
      </c>
      <c r="B3" s="16" t="n"/>
      <c r="C3" s="16" t="n"/>
      <c r="D3" s="16" t="n"/>
      <c r="E3" s="16" t="n"/>
      <c r="F3" s="16" t="n"/>
    </row>
    <row r="4" ht="28" customHeight="1">
      <c r="A4" s="24" t="inlineStr">
        <is>
          <t>Total Current Assets</t>
        </is>
      </c>
      <c r="B4" s="25">
        <f>SUM(INPUT!B4:B9)</f>
        <v/>
      </c>
    </row>
    <row r="5" ht="28" customHeight="1">
      <c r="A5" s="24" t="inlineStr">
        <is>
          <t>Total Current Liabilities</t>
        </is>
      </c>
      <c r="B5" s="25">
        <f>SUM(INPUT!B12:B16)</f>
        <v/>
      </c>
    </row>
    <row r="6" ht="28" customHeight="1">
      <c r="A6" s="24" t="inlineStr">
        <is>
          <t>Quick Assets (excl. inventory &amp; prepaid)</t>
        </is>
      </c>
      <c r="B6" s="25">
        <f>INPUT!B4+INPUT!B5+INPUT!B8</f>
        <v/>
      </c>
    </row>
    <row r="7" ht="28" customHeight="1">
      <c r="A7" s="24" t="inlineStr">
        <is>
          <t>Cash &amp; Equivalents</t>
        </is>
      </c>
      <c r="B7" s="25">
        <f>INPUT!B4</f>
        <v/>
      </c>
    </row>
    <row r="9" ht="28" customHeight="1">
      <c r="A9" s="15" t="inlineStr">
        <is>
          <t xml:space="preserve">  WORKING CAPITAL</t>
        </is>
      </c>
      <c r="B9" s="16" t="n"/>
      <c r="C9" s="16" t="n"/>
      <c r="D9" s="16" t="n"/>
      <c r="E9" s="16" t="n"/>
      <c r="F9" s="16" t="n"/>
    </row>
    <row r="10" ht="28" customHeight="1">
      <c r="A10" s="24" t="inlineStr">
        <is>
          <t>Net Working Capital</t>
        </is>
      </c>
      <c r="B10" s="25">
        <f>B4-B5</f>
        <v/>
      </c>
    </row>
    <row r="11" ht="28" customHeight="1">
      <c r="A11" s="24" t="inlineStr">
        <is>
          <t>Working Capital Surplus/Deficit</t>
        </is>
      </c>
      <c r="B11" s="26">
        <f>IF(B10&gt;0,"SURPLUS","DEFICIT")</f>
        <v/>
      </c>
    </row>
    <row r="12" ht="28" customHeight="1">
      <c r="A12" s="24" t="inlineStr">
        <is>
          <t>WC as % of Revenue</t>
        </is>
      </c>
      <c r="B12" s="27">
        <f>IF(INPUT!B19&gt;0,B10/INPUT!B19,0)</f>
        <v/>
      </c>
    </row>
    <row r="14" ht="28" customHeight="1">
      <c r="A14" s="15" t="inlineStr">
        <is>
          <t xml:space="preserve">  LIQUIDITY RATIOS</t>
        </is>
      </c>
      <c r="B14" s="16" t="n"/>
      <c r="C14" s="16" t="n"/>
      <c r="D14" s="16" t="n"/>
      <c r="E14" s="16" t="n"/>
      <c r="F14" s="16" t="n"/>
    </row>
    <row r="15" ht="28" customHeight="1">
      <c r="A15" s="24" t="inlineStr">
        <is>
          <t>Current Ratio</t>
        </is>
      </c>
      <c r="B15" s="28">
        <f>IF(B5&gt;0,B4/B5,0)</f>
        <v/>
      </c>
    </row>
    <row r="16" ht="28" customHeight="1">
      <c r="A16" s="24" t="inlineStr">
        <is>
          <t>Quick Ratio (Acid Test)</t>
        </is>
      </c>
      <c r="B16" s="28">
        <f>IF(B5&gt;0,B6/B5,0)</f>
        <v/>
      </c>
    </row>
    <row r="17" ht="28" customHeight="1">
      <c r="A17" s="24" t="inlineStr">
        <is>
          <t>Cash Ratio</t>
        </is>
      </c>
      <c r="B17" s="28">
        <f>IF(B5&gt;0,B7/B5,0)</f>
        <v/>
      </c>
    </row>
    <row r="18" ht="28" customHeight="1">
      <c r="A18" s="24" t="inlineStr">
        <is>
          <t>Defensive Interval (days)</t>
        </is>
      </c>
      <c r="B18" s="29">
        <f>IF(INPUT!B20&gt;0,(B6*CONFIG!B9)/(INPUT!B20+INPUT!B13),0)</f>
        <v/>
      </c>
    </row>
    <row r="20" ht="28" customHeight="1">
      <c r="A20" s="24" t="inlineStr">
        <is>
          <t>Current Ratio Status</t>
        </is>
      </c>
      <c r="B20" s="26">
        <f>IF(B15&gt;=CONFIG!B3,"GOOD",IF(B15&gt;=CONFIG!B4,"OK","BAD"))</f>
        <v/>
      </c>
    </row>
    <row r="21" ht="28" customHeight="1">
      <c r="A21" s="24" t="inlineStr">
        <is>
          <t>Quick Ratio Status</t>
        </is>
      </c>
      <c r="B21" s="26">
        <f>IF(B16&gt;=CONFIG!B5,"GOOD",IF(B16&gt;=CONFIG!B6,"OK","BAD"))</f>
        <v/>
      </c>
    </row>
    <row r="22" ht="28" customHeight="1">
      <c r="A22" s="24" t="inlineStr">
        <is>
          <t>Cash Ratio Status</t>
        </is>
      </c>
      <c r="B22" s="26">
        <f>IF(B17&gt;=CONFIG!B7,"GOOD",IF(B17&gt;=CONFIG!B7*0.5,"OK","BAD"))</f>
        <v/>
      </c>
    </row>
    <row r="24" ht="28" customHeight="1">
      <c r="A24" s="15" t="inlineStr">
        <is>
          <t xml:space="preserve">  CASH CONVERSION CYCLE</t>
        </is>
      </c>
      <c r="B24" s="16" t="n"/>
      <c r="C24" s="16" t="n"/>
      <c r="D24" s="16" t="n"/>
      <c r="E24" s="16" t="n"/>
      <c r="F24" s="16" t="n"/>
    </row>
    <row r="25" ht="28" customHeight="1">
      <c r="A25" s="24" t="inlineStr">
        <is>
          <t>Days Sales Outstanding (DSO)</t>
        </is>
      </c>
      <c r="B25" s="29">
        <f>IF(INPUT!B19&gt;0,(INPUT!B5/INPUT!B19)*CONFIG!B9,0)</f>
        <v/>
      </c>
    </row>
    <row r="26" ht="28" customHeight="1">
      <c r="A26" s="24" t="inlineStr">
        <is>
          <t>Days Inventory Outstanding (DIO)</t>
        </is>
      </c>
      <c r="B26" s="29">
        <f>IF(INPUT!B20&gt;0,(INPUT!B6/INPUT!B20)*CONFIG!B9,0)</f>
        <v/>
      </c>
    </row>
    <row r="27" ht="28" customHeight="1">
      <c r="A27" s="24" t="inlineStr">
        <is>
          <t>Days Payable Outstanding (DPO)</t>
        </is>
      </c>
      <c r="B27" s="29">
        <f>IF(INPUT!B21&gt;0,(INPUT!B12/INPUT!B21)*CONFIG!B9,0)</f>
        <v/>
      </c>
    </row>
    <row r="28" ht="28" customHeight="1">
      <c r="A28" s="24" t="inlineStr">
        <is>
          <t>Cash Conversion Cycle (days)</t>
        </is>
      </c>
      <c r="B28" s="29">
        <f>B25+B26-B27</f>
        <v/>
      </c>
    </row>
    <row r="29" ht="28" customHeight="1">
      <c r="A29" s="24" t="inlineStr">
        <is>
          <t>CCC vs Target</t>
        </is>
      </c>
      <c r="B29" s="26">
        <f>IF(B28&lt;=CONFIG!B8,"ON TARGET",IF(B28&lt;=CONFIG!B8*1.5,"ABOVE TARGET","CRITICAL"))</f>
        <v/>
      </c>
    </row>
    <row r="30" ht="28" customHeight="1">
      <c r="A30" s="24" t="inlineStr">
        <is>
          <t>CCC Efficiency Gap</t>
        </is>
      </c>
      <c r="B30" s="29">
        <f>B28-CONFIG!B8</f>
        <v/>
      </c>
    </row>
    <row r="32" ht="28" customHeight="1">
      <c r="A32" s="15" t="inlineStr">
        <is>
          <t xml:space="preserve">  QUARTERLY TREND ANALYSIS</t>
        </is>
      </c>
      <c r="B32" s="16" t="n"/>
      <c r="C32" s="16" t="n"/>
      <c r="D32" s="16" t="n"/>
      <c r="E32" s="16" t="n"/>
      <c r="F32" s="16" t="n"/>
    </row>
    <row r="33" ht="32" customHeight="1">
      <c r="A33" s="21" t="inlineStr">
        <is>
          <t>Metric</t>
        </is>
      </c>
      <c r="B33" s="21" t="inlineStr">
        <is>
          <t>Q1</t>
        </is>
      </c>
      <c r="C33" s="21" t="inlineStr">
        <is>
          <t>Q2</t>
        </is>
      </c>
      <c r="D33" s="21" t="inlineStr">
        <is>
          <t>Q3</t>
        </is>
      </c>
      <c r="E33" s="21" t="inlineStr">
        <is>
          <t>Q4</t>
        </is>
      </c>
    </row>
    <row r="34">
      <c r="A34" s="24" t="inlineStr">
        <is>
          <t>Working Capital</t>
        </is>
      </c>
      <c r="B34" s="30">
        <f>INPUT!C25-INPUT!C26</f>
        <v/>
      </c>
      <c r="C34" s="30">
        <f>INPUT!D25-INPUT!D26</f>
        <v/>
      </c>
      <c r="D34" s="30">
        <f>INPUT!E25-INPUT!E26</f>
        <v/>
      </c>
      <c r="E34" s="30">
        <f>INPUT!F25-INPUT!F26</f>
        <v/>
      </c>
    </row>
    <row r="35">
      <c r="A35" s="24" t="inlineStr">
        <is>
          <t>Current Ratio</t>
        </is>
      </c>
      <c r="B35" s="31">
        <f>IF(INPUT!C26&gt;0,INPUT!C25/INPUT!C26,0)</f>
        <v/>
      </c>
      <c r="C35" s="31">
        <f>IF(INPUT!D26&gt;0,INPUT!D25/INPUT!D26,0)</f>
        <v/>
      </c>
      <c r="D35" s="31">
        <f>IF(INPUT!E26&gt;0,INPUT!E25/INPUT!E26,0)</f>
        <v/>
      </c>
      <c r="E35" s="31">
        <f>IF(INPUT!F26&gt;0,INPUT!F25/INPUT!F26,0)</f>
        <v/>
      </c>
    </row>
    <row r="36">
      <c r="A36" s="24" t="inlineStr">
        <is>
          <t>WC QoQ Change</t>
        </is>
      </c>
      <c r="B36" s="32" t="inlineStr"/>
      <c r="C36" s="33">
        <f>IF(C34&lt;&gt;0,(D34-C34)/C34,0)</f>
        <v/>
      </c>
      <c r="D36" s="33">
        <f>IF(D34&lt;&gt;0,(E34-D34)/D34,0)</f>
        <v/>
      </c>
      <c r="E36" s="33">
        <f>IF(E34&lt;&gt;0,(F34-E34)/E34,0)</f>
        <v/>
      </c>
    </row>
    <row r="37">
      <c r="A37" s="24" t="inlineStr">
        <is>
          <t>WC Trend</t>
        </is>
      </c>
      <c r="B37" s="32" t="inlineStr"/>
      <c r="C37" s="32">
        <f>IF(D34&gt;C34,"IMPROVING",IF(D34=C34,"STABLE","DECLINING"))</f>
        <v/>
      </c>
      <c r="D37" s="32">
        <f>IF(E34&gt;D34,"IMPROVING",IF(E34=D34,"STABLE","DECLINING"))</f>
        <v/>
      </c>
      <c r="E37" s="32">
        <f>IF(F34&gt;E34,"IMPROVING",IF(F34=E34,"STABLE","DECLINING"))</f>
        <v/>
      </c>
    </row>
    <row r="39" ht="28" customHeight="1">
      <c r="A39" s="15" t="inlineStr">
        <is>
          <t xml:space="preserve">  OVERALL ASSESSMENT</t>
        </is>
      </c>
      <c r="B39" s="16" t="n"/>
      <c r="C39" s="16" t="n"/>
      <c r="D39" s="16" t="n"/>
      <c r="E39" s="16" t="n"/>
      <c r="F39" s="16" t="n"/>
    </row>
    <row r="40" ht="28" customHeight="1">
      <c r="A40" s="24" t="inlineStr">
        <is>
          <t>Liquidity Score (0-100)</t>
        </is>
      </c>
      <c r="B40" s="34">
        <f>MIN(100,ROUND((IF(B15&gt;=CONFIG!B3,40,IF(B15&gt;=CONFIG!B4,25,10))+IF(B16&gt;=CONFIG!B5,30,IF(B16&gt;=CONFIG!B6,20,5))+IF(B17&gt;=CONFIG!B7,20,IF(B17&gt;=CONFIG!B7*0.5,10,0))+IF(B28&lt;=CONFIG!B8,10,0)),0))</f>
        <v/>
      </c>
    </row>
    <row r="41" ht="28" customHeight="1">
      <c r="A41" s="24" t="inlineStr">
        <is>
          <t>Health Grade</t>
        </is>
      </c>
      <c r="B41" s="26">
        <f>IF(B40&gt;=80,"A",IF(B40&gt;=60,"B",IF(B40&gt;=40,"C",IF(B40&gt;=20,"D","F"))))</f>
        <v/>
      </c>
    </row>
    <row r="42" ht="28" customHeight="1">
      <c r="A42" s="24" t="inlineStr">
        <is>
          <t>Recommendation</t>
        </is>
      </c>
      <c r="B42" s="26">
        <f>IF(B40&gt;=80,"Maintain current strategy",IF(B40&gt;=60,"Monitor closely — minor improvements needed",IF(B40&gt;=40,"Action needed — improve collections and reduce liabilities","Urgent — liquidity crisis risk")))</f>
        <v/>
      </c>
    </row>
  </sheetData>
  <mergeCells count="7">
    <mergeCell ref="A24:F24"/>
    <mergeCell ref="A14:F14"/>
    <mergeCell ref="A1:F1"/>
    <mergeCell ref="A9:F9"/>
    <mergeCell ref="A32:F32"/>
    <mergeCell ref="A3:F3"/>
    <mergeCell ref="A39:F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5" t="inlineStr">
        <is>
          <t>WORKING CAPITAL ANALYSIS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WORKING CAPITAL SUMMARY</t>
        </is>
      </c>
      <c r="B4" s="16" t="n"/>
      <c r="C4" s="16" t="n"/>
      <c r="D4" s="16" t="n"/>
      <c r="E4" s="16" t="n"/>
    </row>
    <row r="5" ht="32" customHeight="1">
      <c r="A5" s="17" t="inlineStr">
        <is>
          <t>Total Current Assets</t>
        </is>
      </c>
      <c r="B5" s="36">
        <f>LOGIC!B4</f>
        <v/>
      </c>
    </row>
    <row r="6" ht="32" customHeight="1">
      <c r="A6" s="17" t="inlineStr">
        <is>
          <t>Total Current Liabilities</t>
        </is>
      </c>
      <c r="B6" s="36">
        <f>LOGIC!B5</f>
        <v/>
      </c>
    </row>
    <row r="7" ht="32" customHeight="1">
      <c r="A7" s="17" t="inlineStr">
        <is>
          <t>Net Working Capital</t>
        </is>
      </c>
      <c r="B7" s="37">
        <f>LOGIC!B10</f>
        <v/>
      </c>
    </row>
    <row r="8" ht="32" customHeight="1">
      <c r="A8" s="17" t="inlineStr">
        <is>
          <t>Status</t>
        </is>
      </c>
      <c r="B8" s="38">
        <f>LOGIC!B11</f>
        <v/>
      </c>
    </row>
    <row r="9" ht="32" customHeight="1">
      <c r="A9" s="17" t="inlineStr">
        <is>
          <t>WC as % of Revenue</t>
        </is>
      </c>
      <c r="B9" s="39">
        <f>LOGIC!B12</f>
        <v/>
      </c>
    </row>
    <row r="11" ht="28" customHeight="1">
      <c r="A11" s="40" t="inlineStr">
        <is>
          <t xml:space="preserve">  LIQUIDITY RATIOS</t>
        </is>
      </c>
      <c r="B11" s="41" t="n"/>
      <c r="C11" s="41" t="n"/>
      <c r="D11" s="41" t="n"/>
      <c r="E11" s="41" t="n"/>
    </row>
    <row r="12" ht="32" customHeight="1">
      <c r="A12" s="17" t="inlineStr">
        <is>
          <t>Current Ratio</t>
        </is>
      </c>
      <c r="B12" s="42">
        <f>LOGIC!B15</f>
        <v/>
      </c>
    </row>
    <row r="13" ht="32" customHeight="1">
      <c r="A13" s="17" t="inlineStr">
        <is>
          <t>Current Ratio Status</t>
        </is>
      </c>
      <c r="B13" s="38">
        <f>LOGIC!B20</f>
        <v/>
      </c>
    </row>
    <row r="14" ht="32" customHeight="1">
      <c r="A14" s="17" t="inlineStr">
        <is>
          <t>Quick Ratio</t>
        </is>
      </c>
      <c r="B14" s="42">
        <f>LOGIC!B16</f>
        <v/>
      </c>
    </row>
    <row r="15" ht="32" customHeight="1">
      <c r="A15" s="17" t="inlineStr">
        <is>
          <t>Quick Ratio Status</t>
        </is>
      </c>
      <c r="B15" s="38">
        <f>LOGIC!B21</f>
        <v/>
      </c>
    </row>
    <row r="16" ht="32" customHeight="1">
      <c r="A16" s="17" t="inlineStr">
        <is>
          <t>Cash Ratio</t>
        </is>
      </c>
      <c r="B16" s="42">
        <f>LOGIC!B17</f>
        <v/>
      </c>
    </row>
    <row r="17" ht="32" customHeight="1">
      <c r="A17" s="17" t="inlineStr">
        <is>
          <t>Cash Ratio Status</t>
        </is>
      </c>
      <c r="B17" s="38">
        <f>LOGIC!B22</f>
        <v/>
      </c>
    </row>
    <row r="18" ht="32" customHeight="1">
      <c r="A18" s="17" t="inlineStr">
        <is>
          <t>Defensive Interval</t>
        </is>
      </c>
      <c r="B18" s="38">
        <f>LOGIC!B18&amp;" days"</f>
        <v/>
      </c>
    </row>
    <row r="20" ht="28" customHeight="1">
      <c r="A20" s="40" t="inlineStr">
        <is>
          <t xml:space="preserve">  CASH CONVERSION CYCLE</t>
        </is>
      </c>
      <c r="B20" s="41" t="n"/>
      <c r="C20" s="41" t="n"/>
      <c r="D20" s="41" t="n"/>
      <c r="E20" s="41" t="n"/>
    </row>
    <row r="21" ht="32" customHeight="1">
      <c r="A21" s="17" t="inlineStr">
        <is>
          <t>DSO (Days Sales Outstanding)</t>
        </is>
      </c>
      <c r="B21" s="38">
        <f>LOGIC!B25&amp;" days"</f>
        <v/>
      </c>
    </row>
    <row r="22" ht="32" customHeight="1">
      <c r="A22" s="17" t="inlineStr">
        <is>
          <t>DIO (Days Inventory Outstanding)</t>
        </is>
      </c>
      <c r="B22" s="38">
        <f>LOGIC!B26&amp;" days"</f>
        <v/>
      </c>
    </row>
    <row r="23" ht="32" customHeight="1">
      <c r="A23" s="17" t="inlineStr">
        <is>
          <t>DPO (Days Payable Outstanding)</t>
        </is>
      </c>
      <c r="B23" s="38">
        <f>LOGIC!B27&amp;" days"</f>
        <v/>
      </c>
    </row>
    <row r="24" ht="32" customHeight="1">
      <c r="A24" s="17" t="inlineStr">
        <is>
          <t>Cash Conversion Cycle</t>
        </is>
      </c>
      <c r="B24" s="43">
        <f>LOGIC!B28&amp;" days"</f>
        <v/>
      </c>
    </row>
    <row r="25" ht="32" customHeight="1">
      <c r="A25" s="17" t="inlineStr">
        <is>
          <t>CCC Status</t>
        </is>
      </c>
      <c r="B25" s="38">
        <f>LOGIC!B29</f>
        <v/>
      </c>
    </row>
    <row r="27" ht="28" customHeight="1">
      <c r="A27" s="13" t="inlineStr">
        <is>
          <t xml:space="preserve">  OVERALL HEALTH</t>
        </is>
      </c>
      <c r="B27" s="14" t="n"/>
      <c r="C27" s="14" t="n"/>
      <c r="D27" s="14" t="n"/>
      <c r="E27" s="14" t="n"/>
    </row>
    <row r="28" ht="32" customHeight="1">
      <c r="A28" s="17" t="inlineStr">
        <is>
          <t>Liquidity Score (0-100)</t>
        </is>
      </c>
      <c r="B28" s="44">
        <f>LOGIC!B40</f>
        <v/>
      </c>
    </row>
    <row r="29" ht="32" customHeight="1">
      <c r="A29" s="17" t="inlineStr">
        <is>
          <t>Health Grade</t>
        </is>
      </c>
      <c r="B29" s="38">
        <f>LOGIC!B41</f>
        <v/>
      </c>
    </row>
    <row r="30" ht="32" customHeight="1">
      <c r="A30" s="17" t="inlineStr">
        <is>
          <t>Recommendation</t>
        </is>
      </c>
      <c r="B30" s="38">
        <f>LOGIC!B42</f>
        <v/>
      </c>
    </row>
    <row r="32" ht="28" customHeight="1">
      <c r="A32" s="45" t="inlineStr">
        <is>
          <t xml:space="preserve">  QUARTERLY TREND</t>
        </is>
      </c>
      <c r="B32" s="46" t="n"/>
      <c r="C32" s="46" t="n"/>
      <c r="D32" s="46" t="n"/>
      <c r="E32" s="46" t="n"/>
    </row>
    <row r="33" ht="32" customHeight="1">
      <c r="A33" s="21" t="inlineStr">
        <is>
          <t>Metric</t>
        </is>
      </c>
      <c r="B33" s="21" t="inlineStr">
        <is>
          <t>Q1</t>
        </is>
      </c>
      <c r="C33" s="21" t="inlineStr">
        <is>
          <t>Q2</t>
        </is>
      </c>
      <c r="D33" s="21" t="inlineStr">
        <is>
          <t>Q3</t>
        </is>
      </c>
      <c r="E33" s="21" t="inlineStr">
        <is>
          <t>Q4</t>
        </is>
      </c>
    </row>
    <row r="34">
      <c r="A34" s="17" t="inlineStr">
        <is>
          <t>Working Capital</t>
        </is>
      </c>
      <c r="B34" s="47">
        <f>LOGIC!B34</f>
        <v/>
      </c>
      <c r="C34" s="47">
        <f>LOGIC!C34</f>
        <v/>
      </c>
      <c r="D34" s="47">
        <f>LOGIC!D34</f>
        <v/>
      </c>
      <c r="E34" s="47">
        <f>LOGIC!E34</f>
        <v/>
      </c>
    </row>
    <row r="35">
      <c r="A35" s="17" t="inlineStr">
        <is>
          <t>Current Ratio</t>
        </is>
      </c>
      <c r="B35" s="48">
        <f>LOGIC!B35</f>
        <v/>
      </c>
      <c r="C35" s="48">
        <f>LOGIC!C35</f>
        <v/>
      </c>
      <c r="D35" s="48">
        <f>LOGIC!D35</f>
        <v/>
      </c>
      <c r="E35" s="48">
        <f>LOGIC!E35</f>
        <v/>
      </c>
    </row>
    <row r="36">
      <c r="A36" s="17" t="inlineStr">
        <is>
          <t>QoQ Change</t>
        </is>
      </c>
      <c r="B36" s="49">
        <f>LOGIC!B36</f>
        <v/>
      </c>
      <c r="C36" s="49">
        <f>LOGIC!C36</f>
        <v/>
      </c>
      <c r="D36" s="49">
        <f>LOGIC!D36</f>
        <v/>
      </c>
      <c r="E36" s="49">
        <f>LOGIC!E36</f>
        <v/>
      </c>
    </row>
    <row r="37">
      <c r="A37" s="17" t="inlineStr">
        <is>
          <t>Trend</t>
        </is>
      </c>
      <c r="B37" s="50">
        <f>LOGIC!B37</f>
        <v/>
      </c>
      <c r="C37" s="50">
        <f>LOGIC!C37</f>
        <v/>
      </c>
      <c r="D37" s="50">
        <f>LOGIC!D37</f>
        <v/>
      </c>
      <c r="E37" s="50">
        <f>LOGIC!E37</f>
        <v/>
      </c>
    </row>
    <row r="39" ht="24" customHeight="1">
      <c r="A39" s="51" t="inlineStr">
        <is>
          <t>RangeLead.com  |  Premium B2B Lead Data  |  Free Download — rangelead.com/free-tools</t>
        </is>
      </c>
    </row>
  </sheetData>
  <mergeCells count="8">
    <mergeCell ref="A39:E39"/>
    <mergeCell ref="A4:E4"/>
    <mergeCell ref="A20:E20"/>
    <mergeCell ref="A2:E2"/>
    <mergeCell ref="A11:E11"/>
    <mergeCell ref="A1:E1"/>
    <mergeCell ref="A32:E32"/>
    <mergeCell ref="A27:E27"/>
  </mergeCells>
  <conditionalFormatting sqref="B8">
    <cfRule type="cellIs" priority="1" operator="equal" dxfId="0">
      <formula>"SURPLUS"</formula>
    </cfRule>
    <cfRule type="cellIs" priority="2" operator="equal" dxfId="1">
      <formula>"DEFICIT"</formula>
    </cfRule>
  </conditionalFormatting>
  <conditionalFormatting sqref="B13">
    <cfRule type="cellIs" priority="3" operator="equal" dxfId="0">
      <formula>"GOOD"</formula>
    </cfRule>
    <cfRule type="cellIs" priority="4" operator="equal" dxfId="2">
      <formula>"OK"</formula>
    </cfRule>
    <cfRule type="cellIs" priority="5" operator="equal" dxfId="1">
      <formula>"BAD"</formula>
    </cfRule>
  </conditionalFormatting>
  <conditionalFormatting sqref="B15">
    <cfRule type="cellIs" priority="6" operator="equal" dxfId="0">
      <formula>"GOOD"</formula>
    </cfRule>
    <cfRule type="cellIs" priority="7" operator="equal" dxfId="2">
      <formula>"OK"</formula>
    </cfRule>
    <cfRule type="cellIs" priority="8" operator="equal" dxfId="1">
      <formula>"BAD"</formula>
    </cfRule>
  </conditionalFormatting>
  <conditionalFormatting sqref="B17">
    <cfRule type="cellIs" priority="9" operator="equal" dxfId="0">
      <formula>"GOOD"</formula>
    </cfRule>
    <cfRule type="cellIs" priority="10" operator="equal" dxfId="2">
      <formula>"OK"</formula>
    </cfRule>
    <cfRule type="cellIs" priority="11" operator="equal" dxfId="1">
      <formula>"BAD"</formula>
    </cfRule>
  </conditionalFormatting>
  <conditionalFormatting sqref="B25">
    <cfRule type="cellIs" priority="12" operator="equal" dxfId="0">
      <formula>"ON TARGET"</formula>
    </cfRule>
    <cfRule type="cellIs" priority="13" operator="equal" dxfId="2">
      <formula>"ABOVE TARGET"</formula>
    </cfRule>
    <cfRule type="cellIs" priority="14" operator="equal" dxfId="1">
      <formula>"CRITICAL"</formula>
    </cfRule>
  </conditionalFormatting>
  <conditionalFormatting sqref="B28">
    <cfRule type="cellIs" priority="15" operator="greaterThanOrEqual" dxfId="0">
      <formula>80</formula>
    </cfRule>
    <cfRule type="cellIs" priority="16" operator="between" dxfId="2">
      <formula>40</formula>
      <formula>79.999</formula>
    </cfRule>
    <cfRule type="cellIs" priority="17" operator="lessThan" dxfId="1">
      <formula>40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