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CONFIG" sheetId="2" state="visible" r:id="rId2"/>
    <sheet xmlns:r="http://schemas.openxmlformats.org/officeDocument/2006/relationships" name="INPUT" sheetId="3" state="visible" r:id="rId3"/>
    <sheet xmlns:r="http://schemas.openxmlformats.org/officeDocument/2006/relationships" name="LOGIC" sheetId="4" state="visible" r:id="rId4"/>
    <sheet xmlns:r="http://schemas.openxmlformats.org/officeDocument/2006/relationships" name="OUTPUT" sheetId="5" state="visible" r:id="rId5"/>
  </sheets>
  <definedNames/>
  <calcPr calcId="124519" fullCalcOnLoad="1"/>
</workbook>
</file>

<file path=xl/styles.xml><?xml version="1.0" encoding="utf-8"?>
<styleSheet xmlns="http://schemas.openxmlformats.org/spreadsheetml/2006/main">
  <numFmts count="3">
    <numFmt numFmtId="164" formatCode="0.0%"/>
    <numFmt numFmtId="165" formatCode="YYYY-MM-DD"/>
    <numFmt numFmtId="166" formatCode="&quot;$&quot;#,##0"/>
  </numFmts>
  <fonts count="13">
    <font>
      <name val="Calibri"/>
      <family val="2"/>
      <color theme="1"/>
      <sz val="11"/>
      <scheme val="minor"/>
    </font>
    <font>
      <name val="Aptos"/>
      <b val="1"/>
      <color rgb="00FFFFFF"/>
      <sz val="18"/>
    </font>
    <font>
      <name val="Aptos"/>
      <color rgb="00FFFFFF"/>
      <sz val="10"/>
    </font>
    <font>
      <name val="Aptos"/>
      <b val="1"/>
      <color rgb="001E3A5F"/>
      <sz val="11"/>
    </font>
    <font>
      <name val="Aptos"/>
      <color rgb="00374151"/>
      <sz val="10"/>
    </font>
    <font>
      <name val="Aptos"/>
      <b val="1"/>
      <color rgb="00FFFFFF"/>
      <sz val="11"/>
    </font>
    <font>
      <name val="Aptos"/>
      <b val="1"/>
      <color rgb="00374151"/>
      <sz val="10"/>
    </font>
    <font>
      <name val="Aptos"/>
      <color rgb="00374151"/>
      <sz val="11"/>
    </font>
    <font>
      <name val="Aptos"/>
      <i val="1"/>
      <color rgb="006B7280"/>
      <sz val="9"/>
    </font>
    <font>
      <name val="Aptos"/>
      <b val="1"/>
      <color rgb="00FFFFFF"/>
      <sz val="10"/>
    </font>
    <font>
      <name val="Aptos"/>
      <b val="1"/>
      <color rgb="000F1B2D"/>
      <sz val="11"/>
    </font>
    <font>
      <name val="Aptos"/>
      <b val="1"/>
      <color rgb="00FFFFFF"/>
      <sz val="16"/>
    </font>
    <font>
      <name val="Aptos"/>
      <b val="1"/>
      <color rgb="000F1B2D"/>
      <sz val="13"/>
    </font>
  </fonts>
  <fills count="13">
    <fill>
      <patternFill/>
    </fill>
    <fill>
      <patternFill patternType="gray125"/>
    </fill>
    <fill>
      <patternFill patternType="solid">
        <fgColor rgb="000F1B2D"/>
        <bgColor rgb="000F1B2D"/>
      </patternFill>
    </fill>
    <fill>
      <patternFill patternType="solid">
        <fgColor rgb="001E3A5F"/>
        <bgColor rgb="001E3A5F"/>
      </patternFill>
    </fill>
    <fill>
      <patternFill patternType="solid">
        <fgColor rgb="007C3AED"/>
        <bgColor rgb="007C3AED"/>
      </patternFill>
    </fill>
    <fill>
      <patternFill patternType="solid">
        <fgColor rgb="00F5F3FF"/>
        <bgColor rgb="00F5F3FF"/>
      </patternFill>
    </fill>
    <fill>
      <patternFill patternType="solid">
        <fgColor rgb="0016A34A"/>
        <bgColor rgb="0016A34A"/>
      </patternFill>
    </fill>
    <fill>
      <patternFill patternType="solid">
        <fgColor rgb="00FFFDE7"/>
        <bgColor rgb="00FFFDE7"/>
      </patternFill>
    </fill>
    <fill>
      <patternFill patternType="solid">
        <fgColor rgb="00F1F5F9"/>
        <bgColor rgb="00F1F5F9"/>
      </patternFill>
    </fill>
    <fill>
      <patternFill patternType="solid">
        <fgColor rgb="00D97706"/>
        <bgColor rgb="00D97706"/>
      </patternFill>
    </fill>
    <fill>
      <patternFill patternType="solid">
        <fgColor rgb="00FFFFFF"/>
        <bgColor rgb="00FFFFFF"/>
      </patternFill>
    </fill>
    <fill>
      <patternFill patternType="solid">
        <fgColor rgb="000891B2"/>
        <bgColor rgb="000891B2"/>
      </patternFill>
    </fill>
    <fill>
      <patternFill patternType="solid">
        <fgColor rgb="00F0F9FF"/>
        <bgColor rgb="00F0F9FF"/>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50">
    <xf numFmtId="0" fontId="0" fillId="0" borderId="0" pivotButton="0" quotePrefix="0" xfId="0"/>
    <xf numFmtId="0" fontId="1" fillId="2" borderId="0" applyAlignment="1" pivotButton="0" quotePrefix="0" xfId="0">
      <alignment horizontal="center" vertical="center"/>
    </xf>
    <xf numFmtId="0" fontId="0" fillId="2" borderId="0" pivotButton="0" quotePrefix="0" xfId="0"/>
    <xf numFmtId="0" fontId="2" fillId="3" borderId="0" applyAlignment="1" pivotButton="0" quotePrefix="0" xfId="0">
      <alignment horizontal="center" vertical="center"/>
    </xf>
    <xf numFmtId="0" fontId="0" fillId="3" borderId="0" pivotButton="0" quotePrefix="0" xfId="0"/>
    <xf numFmtId="0" fontId="3" fillId="0" borderId="0" applyAlignment="1" pivotButton="0" quotePrefix="0" xfId="0">
      <alignment vertical="top"/>
    </xf>
    <xf numFmtId="0" fontId="4" fillId="0" borderId="0" applyAlignment="1" pivotButton="0" quotePrefix="0" xfId="0">
      <alignment vertical="center" wrapText="1"/>
    </xf>
    <xf numFmtId="0" fontId="5" fillId="4" borderId="1" applyAlignment="1" pivotButton="0" quotePrefix="0" xfId="0">
      <alignment horizontal="left" vertical="center"/>
    </xf>
    <xf numFmtId="0" fontId="0" fillId="4" borderId="1" pivotButton="0" quotePrefix="0" xfId="0"/>
    <xf numFmtId="0" fontId="6" fillId="5" borderId="1" applyAlignment="1" pivotButton="0" quotePrefix="0" xfId="0">
      <alignment horizontal="left" vertical="center"/>
    </xf>
    <xf numFmtId="164" fontId="7" fillId="5" borderId="1" applyAlignment="1" pivotButton="0" quotePrefix="0" xfId="0">
      <alignment horizontal="center" vertical="center"/>
    </xf>
    <xf numFmtId="0" fontId="8" fillId="0" borderId="0" applyAlignment="1" pivotButton="0" quotePrefix="0" xfId="0">
      <alignment horizontal="left" vertical="center"/>
    </xf>
    <xf numFmtId="3" fontId="7" fillId="5" borderId="1" applyAlignment="1" pivotButton="0" quotePrefix="0" xfId="0">
      <alignment horizontal="center" vertical="center"/>
    </xf>
    <xf numFmtId="0" fontId="5" fillId="3" borderId="1" applyAlignment="1" pivotButton="0" quotePrefix="0" xfId="0">
      <alignment horizontal="left" vertical="center"/>
    </xf>
    <xf numFmtId="0" fontId="0" fillId="3" borderId="1" pivotButton="0" quotePrefix="0" xfId="0"/>
    <xf numFmtId="0" fontId="7" fillId="5" borderId="1" applyAlignment="1" pivotButton="0" quotePrefix="0" xfId="0">
      <alignment horizontal="center" vertical="center"/>
    </xf>
    <xf numFmtId="0" fontId="5" fillId="6" borderId="1" applyAlignment="1" pivotButton="0" quotePrefix="0" xfId="0">
      <alignment horizontal="left" vertical="center"/>
    </xf>
    <xf numFmtId="0" fontId="0" fillId="6" borderId="1" pivotButton="0" quotePrefix="0" xfId="0"/>
    <xf numFmtId="0" fontId="5" fillId="9" borderId="1" applyAlignment="1" pivotButton="0" quotePrefix="0" xfId="0">
      <alignment horizontal="left" vertical="center"/>
    </xf>
    <xf numFmtId="0" fontId="0" fillId="9" borderId="1" pivotButton="0" quotePrefix="0" xfId="0"/>
    <xf numFmtId="0" fontId="9" fillId="3" borderId="1" applyAlignment="1" pivotButton="0" quotePrefix="0" xfId="0">
      <alignment horizontal="center" vertical="center" wrapText="1"/>
    </xf>
    <xf numFmtId="0" fontId="9" fillId="3" borderId="1" applyAlignment="1" pivotButton="0" quotePrefix="0" xfId="0">
      <alignment horizontal="center" vertical="center"/>
    </xf>
    <xf numFmtId="165" fontId="7" fillId="7" borderId="1" applyAlignment="1" pivotButton="0" quotePrefix="0" xfId="0">
      <alignment horizontal="center" vertical="center"/>
    </xf>
    <xf numFmtId="0" fontId="7" fillId="7" borderId="1" applyAlignment="1" pivotButton="0" quotePrefix="0" xfId="0">
      <alignment horizontal="left" vertical="center"/>
    </xf>
    <xf numFmtId="166" fontId="7" fillId="7" borderId="1" applyAlignment="1" pivotButton="0" quotePrefix="0" xfId="0">
      <alignment horizontal="center" vertical="center"/>
    </xf>
    <xf numFmtId="0" fontId="7" fillId="7" borderId="1" applyAlignment="1" pivotButton="0" quotePrefix="0" xfId="0">
      <alignment horizontal="center" vertical="center"/>
    </xf>
    <xf numFmtId="3" fontId="7" fillId="8" borderId="1" applyAlignment="1" pivotButton="0" quotePrefix="0" xfId="0">
      <alignment horizontal="center" vertical="center"/>
    </xf>
    <xf numFmtId="0" fontId="6" fillId="10" borderId="1" applyAlignment="1" pivotButton="0" quotePrefix="0" xfId="0">
      <alignment horizontal="left" vertical="center"/>
    </xf>
    <xf numFmtId="0" fontId="6" fillId="8" borderId="1" applyAlignment="1" pivotButton="0" quotePrefix="0" xfId="0">
      <alignment horizontal="left" vertical="center"/>
    </xf>
    <xf numFmtId="166" fontId="10" fillId="8" borderId="1" applyAlignment="1" pivotButton="0" quotePrefix="0" xfId="0">
      <alignment horizontal="center" vertical="center"/>
    </xf>
    <xf numFmtId="166" fontId="7" fillId="8" borderId="1" applyAlignment="1" pivotButton="0" quotePrefix="0" xfId="0">
      <alignment horizontal="center" vertical="center"/>
    </xf>
    <xf numFmtId="164" fontId="7" fillId="8" borderId="1" applyAlignment="1" pivotButton="0" quotePrefix="0" xfId="0">
      <alignment horizontal="center" vertical="center"/>
    </xf>
    <xf numFmtId="0" fontId="10" fillId="8" borderId="1" applyAlignment="1" pivotButton="0" quotePrefix="0" xfId="0">
      <alignment horizontal="center" vertical="center"/>
    </xf>
    <xf numFmtId="164" fontId="10" fillId="8" borderId="1" applyAlignment="1" pivotButton="0" quotePrefix="0" xfId="0">
      <alignment horizontal="center" vertical="center"/>
    </xf>
    <xf numFmtId="0" fontId="5" fillId="11" borderId="1" applyAlignment="1" pivotButton="0" quotePrefix="0" xfId="0">
      <alignment horizontal="left" vertical="center"/>
    </xf>
    <xf numFmtId="0" fontId="0" fillId="11" borderId="1" pivotButton="0" quotePrefix="0" xfId="0"/>
    <xf numFmtId="0" fontId="6" fillId="8" borderId="1" applyAlignment="1" pivotButton="0" quotePrefix="0" xfId="0">
      <alignment horizontal="center" vertical="center"/>
    </xf>
    <xf numFmtId="0" fontId="5" fillId="2" borderId="1" applyAlignment="1" pivotButton="0" quotePrefix="0" xfId="0">
      <alignment horizontal="left" vertical="center"/>
    </xf>
    <xf numFmtId="0" fontId="0" fillId="2" borderId="1" pivotButton="0" quotePrefix="0" xfId="0"/>
    <xf numFmtId="3" fontId="10" fillId="8" borderId="1" applyAlignment="1" pivotButton="0" quotePrefix="0" xfId="0">
      <alignment horizontal="center" vertical="center"/>
    </xf>
    <xf numFmtId="0" fontId="11" fillId="2" borderId="0" applyAlignment="1" pivotButton="0" quotePrefix="0" xfId="0">
      <alignment horizontal="center" vertical="center"/>
    </xf>
    <xf numFmtId="166" fontId="12" fillId="12" borderId="1" applyAlignment="1" pivotButton="0" quotePrefix="0" xfId="0">
      <alignment horizontal="center" vertical="center"/>
    </xf>
    <xf numFmtId="164" fontId="12" fillId="12" borderId="1" applyAlignment="1" pivotButton="0" quotePrefix="0" xfId="0">
      <alignment horizontal="center" vertical="center"/>
    </xf>
    <xf numFmtId="0" fontId="12" fillId="12" borderId="1" applyAlignment="1" pivotButton="0" quotePrefix="0" xfId="0">
      <alignment horizontal="center" vertical="center"/>
    </xf>
    <xf numFmtId="166" fontId="7" fillId="10" borderId="1" applyAlignment="1" pivotButton="0" quotePrefix="0" xfId="0">
      <alignment horizontal="center" vertical="center"/>
    </xf>
    <xf numFmtId="166" fontId="10" fillId="10" borderId="1" applyAlignment="1" pivotButton="0" quotePrefix="0" xfId="0">
      <alignment horizontal="center" vertical="center"/>
    </xf>
    <xf numFmtId="164" fontId="7" fillId="10" borderId="1" applyAlignment="1" pivotButton="0" quotePrefix="0" xfId="0">
      <alignment horizontal="center" vertical="center"/>
    </xf>
    <xf numFmtId="0" fontId="10" fillId="10" borderId="1" applyAlignment="1" pivotButton="0" quotePrefix="0" xfId="0">
      <alignment horizontal="center" vertical="center"/>
    </xf>
    <xf numFmtId="3" fontId="12" fillId="12" borderId="1" applyAlignment="1" pivotButton="0" quotePrefix="0" xfId="0">
      <alignment horizontal="center" vertical="center"/>
    </xf>
    <xf numFmtId="0" fontId="8" fillId="0" borderId="0" applyAlignment="1" pivotButton="0" quotePrefix="0" xfId="0">
      <alignment horizontal="center" vertical="center"/>
    </xf>
  </cellXfs>
  <cellStyles count="1">
    <cellStyle name="Normal" xfId="0" builtinId="0" hidden="0"/>
  </cellStyles>
  <dxfs count="3">
    <dxf>
      <font>
        <name val="Aptos"/>
        <b val="1"/>
        <color rgb="0016A34A"/>
        <sz val="10"/>
      </font>
      <fill>
        <patternFill patternType="solid">
          <fgColor rgb="00DCFCE7"/>
          <bgColor rgb="00DCFCE7"/>
        </patternFill>
      </fill>
    </dxf>
    <dxf>
      <font>
        <name val="Aptos"/>
        <b val="1"/>
        <color rgb="00DC2626"/>
        <sz val="10"/>
      </font>
      <fill>
        <patternFill patternType="solid">
          <fgColor rgb="00FEE2E2"/>
          <bgColor rgb="00FEE2E2"/>
        </patternFill>
      </fill>
    </dxf>
    <dxf>
      <font>
        <name val="Aptos"/>
        <b val="1"/>
        <color rgb="00D97706"/>
        <sz val="10"/>
      </font>
      <fill>
        <patternFill patternType="solid">
          <fgColor rgb="00FEF3C7"/>
          <bgColor rgb="00FEF3C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E3A5F"/>
    <outlinePr summaryBelow="1" summaryRight="1"/>
    <pageSetUpPr/>
  </sheetPr>
  <dimension ref="A1:B26"/>
  <sheetViews>
    <sheetView showGridLines="0" zoomScale="110" workbookViewId="0">
      <selection activeCell="A1" sqref="A1"/>
    </sheetView>
  </sheetViews>
  <sheetFormatPr baseColWidth="8" defaultRowHeight="15"/>
  <cols>
    <col width="22" customWidth="1" min="1" max="1"/>
    <col width="80" customWidth="1" min="2" max="2"/>
  </cols>
  <sheetData>
    <row r="1" ht="50" customHeight="1">
      <c r="A1" s="1" t="inlineStr">
        <is>
          <t>EXPENSE CATEGORIZATION &amp; CONTROL</t>
        </is>
      </c>
      <c r="B1" s="2" t="n"/>
    </row>
    <row r="2" ht="24" customHeight="1">
      <c r="A2" s="3" t="inlineStr">
        <is>
          <t>RangeLead.com  |  Auto-Calculated Spreadsheet</t>
        </is>
      </c>
      <c r="B2" s="4" t="n"/>
    </row>
    <row r="4">
      <c r="A4" s="5" t="inlineStr">
        <is>
          <t>PURPOSE</t>
        </is>
      </c>
    </row>
    <row r="5" ht="58" customHeight="1">
      <c r="A5" s="6" t="inlineStr">
        <is>
          <t>Track, categorize, and analyze all business expenses. Compare actual spending against budgets, identify overspend, and monitor monthly trends.</t>
        </is>
      </c>
    </row>
    <row r="7">
      <c r="A7" s="5" t="inlineStr">
        <is>
          <t>REQUIRED INPUTS (INPUT sheet)</t>
        </is>
      </c>
    </row>
    <row r="8" ht="22" customHeight="1">
      <c r="A8" s="6" t="inlineStr">
        <is>
          <t xml:space="preserve">  • Expense entries: date, description, amount, category</t>
        </is>
      </c>
    </row>
    <row r="9" ht="22" customHeight="1">
      <c r="A9" s="6" t="inlineStr">
        <is>
          <t xml:space="preserve">  • Monthly budget by category</t>
        </is>
      </c>
    </row>
    <row r="11">
      <c r="A11" s="5" t="inlineStr">
        <is>
          <t>OUTPUTS (OUTPUT sheet)</t>
        </is>
      </c>
    </row>
    <row r="12" ht="22" customHeight="1">
      <c r="A12" s="6" t="inlineStr">
        <is>
          <t xml:space="preserve">  • Total expenses by category</t>
        </is>
      </c>
    </row>
    <row r="13" ht="22" customHeight="1">
      <c r="A13" s="6" t="inlineStr">
        <is>
          <t xml:space="preserve">  • Budget vs Actual comparison</t>
        </is>
      </c>
    </row>
    <row r="14" ht="22" customHeight="1">
      <c r="A14" s="6" t="inlineStr">
        <is>
          <t xml:space="preserve">  • Percentage of total by category</t>
        </is>
      </c>
    </row>
    <row r="15" ht="22" customHeight="1">
      <c r="A15" s="6" t="inlineStr">
        <is>
          <t xml:space="preserve">  • Overspend alerts with status indicators</t>
        </is>
      </c>
    </row>
    <row r="16" ht="22" customHeight="1">
      <c r="A16" s="6" t="inlineStr">
        <is>
          <t xml:space="preserve">  • Monthly expense trend</t>
        </is>
      </c>
    </row>
    <row r="18">
      <c r="A18" s="5" t="inlineStr">
        <is>
          <t>DO NOT EDIT</t>
        </is>
      </c>
    </row>
    <row r="19" ht="22" customHeight="1">
      <c r="A19" s="6" t="inlineStr">
        <is>
          <t xml:space="preserve">  • LOGIC sheet — contains all calculations</t>
        </is>
      </c>
    </row>
    <row r="20" ht="22" customHeight="1">
      <c r="A20" s="6" t="inlineStr">
        <is>
          <t xml:space="preserve">  • OUTPUT sheet — displays results from LOGIC</t>
        </is>
      </c>
    </row>
    <row r="21" ht="22" customHeight="1">
      <c r="A21" s="6" t="inlineStr">
        <is>
          <t xml:space="preserve">  • CONFIG sheet — contains constants and rates</t>
        </is>
      </c>
    </row>
    <row r="23">
      <c r="A23" s="5" t="inlineStr">
        <is>
          <t>HOW TO USE</t>
        </is>
      </c>
    </row>
    <row r="24" ht="22" customHeight="1">
      <c r="A24" s="6" t="inlineStr">
        <is>
          <t xml:space="preserve">  • Go to the INPUT sheet and fill in the yellow-highlighted cells</t>
        </is>
      </c>
    </row>
    <row r="25" ht="22" customHeight="1">
      <c r="A25" s="6" t="inlineStr">
        <is>
          <t xml:space="preserve">  • Results auto-calculate instantly on the OUTPUT sheet</t>
        </is>
      </c>
    </row>
    <row r="26" ht="22" customHeight="1">
      <c r="A26" s="6" t="inlineStr">
        <is>
          <t xml:space="preserve">  • Adjust CONFIG values only if you understand the assumptions</t>
        </is>
      </c>
    </row>
  </sheetData>
  <mergeCells count="16">
    <mergeCell ref="A20:B20"/>
    <mergeCell ref="A21:B21"/>
    <mergeCell ref="A2:B2"/>
    <mergeCell ref="A16:B16"/>
    <mergeCell ref="A15:B15"/>
    <mergeCell ref="A24:B24"/>
    <mergeCell ref="A25:B25"/>
    <mergeCell ref="A26:B26"/>
    <mergeCell ref="A19:B19"/>
    <mergeCell ref="A5:B5"/>
    <mergeCell ref="A13:B13"/>
    <mergeCell ref="A14:B14"/>
    <mergeCell ref="A1:B1"/>
    <mergeCell ref="A9:B9"/>
    <mergeCell ref="A8:B8"/>
    <mergeCell ref="A12:B12"/>
  </mergeCells>
  <pageMargins left="0.75" right="0.75" top="1" bottom="1" header="0.5" footer="0.5"/>
</worksheet>
</file>

<file path=xl/worksheets/sheet2.xml><?xml version="1.0" encoding="utf-8"?>
<worksheet xmlns="http://schemas.openxmlformats.org/spreadsheetml/2006/main">
  <sheetPr>
    <tabColor rgb="007C3AED"/>
    <outlinePr summaryBelow="1" summaryRight="1"/>
    <pageSetUpPr/>
  </sheetPr>
  <dimension ref="A1:C17"/>
  <sheetViews>
    <sheetView showGridLines="0" zoomScale="110" workbookViewId="0">
      <selection activeCell="A1" sqref="A1"/>
    </sheetView>
  </sheetViews>
  <sheetFormatPr baseColWidth="8" defaultRowHeight="15"/>
  <cols>
    <col width="30" customWidth="1" min="1" max="1"/>
    <col width="16" customWidth="1" min="2" max="2"/>
    <col width="30" customWidth="1" min="3" max="3"/>
    <col width="16" customWidth="1" min="4" max="4"/>
  </cols>
  <sheetData>
    <row r="1" ht="28" customHeight="1">
      <c r="A1" s="7" t="inlineStr">
        <is>
          <t xml:space="preserve">  CONFIGURATION — Categories &amp; Thresholds</t>
        </is>
      </c>
      <c r="B1" s="8" t="n"/>
      <c r="C1" s="8" t="n"/>
    </row>
    <row r="3" ht="26" customHeight="1">
      <c r="A3" s="9" t="inlineStr">
        <is>
          <t>Overspend Warning %</t>
        </is>
      </c>
      <c r="B3" s="10" t="n">
        <v>0.9</v>
      </c>
      <c r="C3" s="11" t="inlineStr">
        <is>
          <t>Yellow alert at this % of budget</t>
        </is>
      </c>
    </row>
    <row r="4" ht="26" customHeight="1">
      <c r="A4" s="9" t="inlineStr">
        <is>
          <t>Overspend Critical %</t>
        </is>
      </c>
      <c r="B4" s="10" t="n">
        <v>1</v>
      </c>
      <c r="C4" s="11" t="inlineStr">
        <is>
          <t>Red alert at this % of budget</t>
        </is>
      </c>
    </row>
    <row r="5" ht="26" customHeight="1">
      <c r="A5" s="9" t="inlineStr">
        <is>
          <t>Fiscal Year Start Month</t>
        </is>
      </c>
      <c r="B5" s="12" t="n">
        <v>1</v>
      </c>
      <c r="C5" s="11" t="inlineStr">
        <is>
          <t>1=Jan, 4=Apr, 7=Jul, etc.</t>
        </is>
      </c>
    </row>
    <row r="7" ht="28" customHeight="1">
      <c r="A7" s="13" t="inlineStr">
        <is>
          <t xml:space="preserve">  CATEGORY LIST</t>
        </is>
      </c>
      <c r="B7" s="14" t="n"/>
      <c r="C7" s="14" t="n"/>
    </row>
    <row r="8" ht="26" customHeight="1">
      <c r="A8" s="9" t="inlineStr">
        <is>
          <t>Category 1</t>
        </is>
      </c>
      <c r="B8" s="15" t="inlineStr">
        <is>
          <t>Rent &amp; Utilities</t>
        </is>
      </c>
    </row>
    <row r="9" ht="26" customHeight="1">
      <c r="A9" s="9" t="inlineStr">
        <is>
          <t>Category 2</t>
        </is>
      </c>
      <c r="B9" s="15" t="inlineStr">
        <is>
          <t>Salaries &amp; Wages</t>
        </is>
      </c>
    </row>
    <row r="10" ht="26" customHeight="1">
      <c r="A10" s="9" t="inlineStr">
        <is>
          <t>Category 3</t>
        </is>
      </c>
      <c r="B10" s="15" t="inlineStr">
        <is>
          <t>Marketing</t>
        </is>
      </c>
    </row>
    <row r="11" ht="26" customHeight="1">
      <c r="A11" s="9" t="inlineStr">
        <is>
          <t>Category 4</t>
        </is>
      </c>
      <c r="B11" s="15" t="inlineStr">
        <is>
          <t>Travel</t>
        </is>
      </c>
    </row>
    <row r="12" ht="26" customHeight="1">
      <c r="A12" s="9" t="inlineStr">
        <is>
          <t>Category 5</t>
        </is>
      </c>
      <c r="B12" s="15" t="inlineStr">
        <is>
          <t>Software &amp; Tech</t>
        </is>
      </c>
    </row>
    <row r="13" ht="26" customHeight="1">
      <c r="A13" s="9" t="inlineStr">
        <is>
          <t>Category 6</t>
        </is>
      </c>
      <c r="B13" s="15" t="inlineStr">
        <is>
          <t>Office Supplies</t>
        </is>
      </c>
    </row>
    <row r="14" ht="26" customHeight="1">
      <c r="A14" s="9" t="inlineStr">
        <is>
          <t>Category 7</t>
        </is>
      </c>
      <c r="B14" s="15" t="inlineStr">
        <is>
          <t>Insurance</t>
        </is>
      </c>
    </row>
    <row r="15" ht="26" customHeight="1">
      <c r="A15" s="9" t="inlineStr">
        <is>
          <t>Category 8</t>
        </is>
      </c>
      <c r="B15" s="15" t="inlineStr">
        <is>
          <t>Professional Fees</t>
        </is>
      </c>
    </row>
    <row r="16" ht="26" customHeight="1">
      <c r="A16" s="9" t="inlineStr">
        <is>
          <t>Category 9</t>
        </is>
      </c>
      <c r="B16" s="15" t="inlineStr">
        <is>
          <t>Meals &amp; Entertainment</t>
        </is>
      </c>
    </row>
    <row r="17" ht="26" customHeight="1">
      <c r="A17" s="9" t="inlineStr">
        <is>
          <t>Category 10</t>
        </is>
      </c>
      <c r="B17" s="15" t="inlineStr">
        <is>
          <t>Miscellaneous</t>
        </is>
      </c>
    </row>
  </sheetData>
  <mergeCells count="2">
    <mergeCell ref="A1:C1"/>
    <mergeCell ref="A7:C7"/>
  </mergeCells>
  <pageMargins left="0.75" right="0.75" top="1" bottom="1" header="0.5" footer="0.5"/>
</worksheet>
</file>

<file path=xl/worksheets/sheet3.xml><?xml version="1.0" encoding="utf-8"?>
<worksheet xmlns="http://schemas.openxmlformats.org/spreadsheetml/2006/main">
  <sheetPr>
    <tabColor rgb="0016A34A"/>
    <outlinePr summaryBelow="1" summaryRight="1"/>
    <pageSetUpPr/>
  </sheetPr>
  <dimension ref="A1:H64"/>
  <sheetViews>
    <sheetView showGridLines="0" zoomScale="110" workbookViewId="0">
      <selection activeCell="A1" sqref="A1"/>
    </sheetView>
  </sheetViews>
  <sheetFormatPr baseColWidth="8" defaultRowHeight="15"/>
  <cols>
    <col width="14" customWidth="1" min="1" max="1"/>
    <col width="28" customWidth="1" min="2" max="2"/>
    <col width="16" customWidth="1" min="3" max="3"/>
    <col width="20" customWidth="1" min="4" max="4"/>
    <col width="14" customWidth="1" min="5" max="5"/>
    <col width="16" customWidth="1" min="6" max="6"/>
    <col width="22" customWidth="1" min="7" max="7"/>
    <col width="16" customWidth="1" min="8" max="8"/>
  </cols>
  <sheetData>
    <row r="1" ht="28" customHeight="1">
      <c r="A1" s="16" t="inlineStr">
        <is>
          <t xml:space="preserve">  EXPENSE ENTRIES — Enter data in yellow cells</t>
        </is>
      </c>
      <c r="B1" s="17" t="n"/>
      <c r="C1" s="17" t="n"/>
      <c r="D1" s="17" t="n"/>
      <c r="E1" s="17" t="n"/>
      <c r="G1" s="18" t="inlineStr">
        <is>
          <t xml:space="preserve">  MONTHLY BUDGET BY CATEGORY</t>
        </is>
      </c>
      <c r="H1" s="19" t="n"/>
    </row>
    <row r="2" ht="32" customHeight="1">
      <c r="A2" s="20" t="inlineStr">
        <is>
          <t>Date</t>
        </is>
      </c>
      <c r="B2" s="20" t="inlineStr">
        <is>
          <t>Description</t>
        </is>
      </c>
      <c r="C2" s="20" t="inlineStr">
        <is>
          <t>Amount</t>
        </is>
      </c>
      <c r="D2" s="20" t="inlineStr">
        <is>
          <t>Category</t>
        </is>
      </c>
      <c r="E2" s="20" t="inlineStr">
        <is>
          <t>Month #</t>
        </is>
      </c>
      <c r="G2" s="21" t="inlineStr">
        <is>
          <t>Category</t>
        </is>
      </c>
      <c r="H2" s="21" t="inlineStr">
        <is>
          <t>Monthly Budget</t>
        </is>
      </c>
    </row>
    <row r="3">
      <c r="A3" s="22" t="inlineStr">
        <is>
          <t>2024-01-05</t>
        </is>
      </c>
      <c r="B3" s="23" t="inlineStr">
        <is>
          <t>Office rent</t>
        </is>
      </c>
      <c r="C3" s="24" t="n">
        <v>5000</v>
      </c>
      <c r="D3" s="25" t="inlineStr">
        <is>
          <t>Rent &amp; Utilities</t>
        </is>
      </c>
      <c r="E3" s="26">
        <f>IF(A3="","",MONTH(A3))</f>
        <v/>
      </c>
      <c r="G3" s="27" t="inlineStr">
        <is>
          <t>Rent &amp; Utilities</t>
        </is>
      </c>
      <c r="H3" s="24" t="n">
        <v>5500</v>
      </c>
    </row>
    <row r="4">
      <c r="A4" s="22" t="inlineStr">
        <is>
          <t>2024-01-10</t>
        </is>
      </c>
      <c r="B4" s="23" t="inlineStr">
        <is>
          <t>Google Ads</t>
        </is>
      </c>
      <c r="C4" s="24" t="n">
        <v>2500</v>
      </c>
      <c r="D4" s="25" t="inlineStr">
        <is>
          <t>Marketing</t>
        </is>
      </c>
      <c r="E4" s="26">
        <f>IF(A4="","",MONTH(A4))</f>
        <v/>
      </c>
      <c r="G4" s="27" t="inlineStr">
        <is>
          <t>Salaries &amp; Wages</t>
        </is>
      </c>
      <c r="H4" s="24" t="n">
        <v>26000</v>
      </c>
    </row>
    <row r="5">
      <c r="A5" s="22" t="inlineStr">
        <is>
          <t>2024-01-15</t>
        </is>
      </c>
      <c r="B5" s="23" t="inlineStr">
        <is>
          <t>Staff salaries</t>
        </is>
      </c>
      <c r="C5" s="24" t="n">
        <v>25000</v>
      </c>
      <c r="D5" s="25" t="inlineStr">
        <is>
          <t>Salaries &amp; Wages</t>
        </is>
      </c>
      <c r="E5" s="26">
        <f>IF(A5="","",MONTH(A5))</f>
        <v/>
      </c>
      <c r="G5" s="27" t="inlineStr">
        <is>
          <t>Marketing</t>
        </is>
      </c>
      <c r="H5" s="24" t="n">
        <v>4000</v>
      </c>
    </row>
    <row r="6">
      <c r="A6" s="22" t="inlineStr">
        <is>
          <t>2024-01-20</t>
        </is>
      </c>
      <c r="B6" s="23" t="inlineStr">
        <is>
          <t>Slack subscription</t>
        </is>
      </c>
      <c r="C6" s="24" t="n">
        <v>200</v>
      </c>
      <c r="D6" s="25" t="inlineStr">
        <is>
          <t>Software &amp; Tech</t>
        </is>
      </c>
      <c r="E6" s="26">
        <f>IF(A6="","",MONTH(A6))</f>
        <v/>
      </c>
      <c r="G6" s="27" t="inlineStr">
        <is>
          <t>Travel</t>
        </is>
      </c>
      <c r="H6" s="24" t="n">
        <v>2000</v>
      </c>
    </row>
    <row r="7">
      <c r="A7" s="22" t="inlineStr">
        <is>
          <t>2024-02-05</t>
        </is>
      </c>
      <c r="B7" s="23" t="inlineStr">
        <is>
          <t>Office rent</t>
        </is>
      </c>
      <c r="C7" s="24" t="n">
        <v>5000</v>
      </c>
      <c r="D7" s="25" t="inlineStr">
        <is>
          <t>Rent &amp; Utilities</t>
        </is>
      </c>
      <c r="E7" s="26">
        <f>IF(A7="","",MONTH(A7))</f>
        <v/>
      </c>
      <c r="G7" s="27" t="inlineStr">
        <is>
          <t>Software &amp; Tech</t>
        </is>
      </c>
      <c r="H7" s="24" t="n">
        <v>1500</v>
      </c>
    </row>
    <row r="8">
      <c r="A8" s="22" t="inlineStr">
        <is>
          <t>2024-02-12</t>
        </is>
      </c>
      <c r="B8" s="23" t="inlineStr">
        <is>
          <t>Conference travel</t>
        </is>
      </c>
      <c r="C8" s="24" t="n">
        <v>1800</v>
      </c>
      <c r="D8" s="25" t="inlineStr">
        <is>
          <t>Travel</t>
        </is>
      </c>
      <c r="E8" s="26">
        <f>IF(A8="","",MONTH(A8))</f>
        <v/>
      </c>
      <c r="G8" s="27" t="inlineStr">
        <is>
          <t>Office Supplies</t>
        </is>
      </c>
      <c r="H8" s="24" t="n">
        <v>500</v>
      </c>
    </row>
    <row r="9">
      <c r="A9" s="22" t="inlineStr">
        <is>
          <t>2024-02-15</t>
        </is>
      </c>
      <c r="B9" s="23" t="inlineStr">
        <is>
          <t>Staff salaries</t>
        </is>
      </c>
      <c r="C9" s="24" t="n">
        <v>25000</v>
      </c>
      <c r="D9" s="25" t="inlineStr">
        <is>
          <t>Salaries &amp; Wages</t>
        </is>
      </c>
      <c r="E9" s="26">
        <f>IF(A9="","",MONTH(A9))</f>
        <v/>
      </c>
      <c r="G9" s="27" t="inlineStr">
        <is>
          <t>Insurance</t>
        </is>
      </c>
      <c r="H9" s="24" t="n">
        <v>1200</v>
      </c>
    </row>
    <row r="10">
      <c r="A10" s="22" t="inlineStr">
        <is>
          <t>2024-02-18</t>
        </is>
      </c>
      <c r="B10" s="23" t="inlineStr">
        <is>
          <t>Facebook Ads</t>
        </is>
      </c>
      <c r="C10" s="24" t="n">
        <v>3000</v>
      </c>
      <c r="D10" s="25" t="inlineStr">
        <is>
          <t>Marketing</t>
        </is>
      </c>
      <c r="E10" s="26">
        <f>IF(A10="","",MONTH(A10))</f>
        <v/>
      </c>
      <c r="G10" s="27" t="inlineStr">
        <is>
          <t>Professional Fees</t>
        </is>
      </c>
      <c r="H10" s="24" t="n">
        <v>2500</v>
      </c>
    </row>
    <row r="11">
      <c r="A11" s="22" t="inlineStr">
        <is>
          <t>2024-03-05</t>
        </is>
      </c>
      <c r="B11" s="23" t="inlineStr">
        <is>
          <t>Office rent</t>
        </is>
      </c>
      <c r="C11" s="24" t="n">
        <v>5000</v>
      </c>
      <c r="D11" s="25" t="inlineStr">
        <is>
          <t>Rent &amp; Utilities</t>
        </is>
      </c>
      <c r="E11" s="26">
        <f>IF(A11="","",MONTH(A11))</f>
        <v/>
      </c>
      <c r="G11" s="27" t="inlineStr">
        <is>
          <t>Meals &amp; Entertainment</t>
        </is>
      </c>
      <c r="H11" s="24" t="n">
        <v>600</v>
      </c>
    </row>
    <row r="12">
      <c r="A12" s="22" t="inlineStr">
        <is>
          <t>2024-03-10</t>
        </is>
      </c>
      <c r="B12" s="23" t="inlineStr">
        <is>
          <t>Client dinner</t>
        </is>
      </c>
      <c r="C12" s="24" t="n">
        <v>350</v>
      </c>
      <c r="D12" s="25" t="inlineStr">
        <is>
          <t>Meals &amp; Entertainment</t>
        </is>
      </c>
      <c r="E12" s="26">
        <f>IF(A12="","",MONTH(A12))</f>
        <v/>
      </c>
      <c r="G12" s="27" t="inlineStr">
        <is>
          <t>Miscellaneous</t>
        </is>
      </c>
      <c r="H12" s="24" t="n">
        <v>800</v>
      </c>
    </row>
    <row r="13">
      <c r="A13" s="22" t="inlineStr">
        <is>
          <t>2024-03-15</t>
        </is>
      </c>
      <c r="B13" s="23" t="inlineStr">
        <is>
          <t>Staff salaries</t>
        </is>
      </c>
      <c r="C13" s="24" t="n">
        <v>25000</v>
      </c>
      <c r="D13" s="25" t="inlineStr">
        <is>
          <t>Salaries &amp; Wages</t>
        </is>
      </c>
      <c r="E13" s="26">
        <f>IF(A13="","",MONTH(A13))</f>
        <v/>
      </c>
    </row>
    <row r="14">
      <c r="A14" s="22" t="inlineStr">
        <is>
          <t>2024-03-22</t>
        </is>
      </c>
      <c r="B14" s="23" t="inlineStr">
        <is>
          <t>Legal fees</t>
        </is>
      </c>
      <c r="C14" s="24" t="n">
        <v>2000</v>
      </c>
      <c r="D14" s="25" t="inlineStr">
        <is>
          <t>Professional Fees</t>
        </is>
      </c>
      <c r="E14" s="26">
        <f>IF(A14="","",MONTH(A14))</f>
        <v/>
      </c>
    </row>
    <row r="15">
      <c r="A15" s="25" t="n"/>
      <c r="B15" s="23" t="n"/>
      <c r="C15" s="24" t="n"/>
      <c r="D15" s="25" t="n"/>
      <c r="E15" s="26">
        <f>IF(A15="","",MONTH(A15))</f>
        <v/>
      </c>
    </row>
    <row r="16">
      <c r="A16" s="25" t="n"/>
      <c r="B16" s="23" t="n"/>
      <c r="C16" s="24" t="n"/>
      <c r="D16" s="25" t="n"/>
      <c r="E16" s="26">
        <f>IF(A16="","",MONTH(A16))</f>
        <v/>
      </c>
    </row>
    <row r="17">
      <c r="A17" s="25" t="n"/>
      <c r="B17" s="23" t="n"/>
      <c r="C17" s="24" t="n"/>
      <c r="D17" s="25" t="n"/>
      <c r="E17" s="26">
        <f>IF(A17="","",MONTH(A17))</f>
        <v/>
      </c>
    </row>
    <row r="18">
      <c r="A18" s="25" t="n"/>
      <c r="B18" s="23" t="n"/>
      <c r="C18" s="24" t="n"/>
      <c r="D18" s="25" t="n"/>
      <c r="E18" s="26">
        <f>IF(A18="","",MONTH(A18))</f>
        <v/>
      </c>
    </row>
    <row r="19">
      <c r="A19" s="25" t="n"/>
      <c r="B19" s="23" t="n"/>
      <c r="C19" s="24" t="n"/>
      <c r="D19" s="25" t="n"/>
      <c r="E19" s="26">
        <f>IF(A19="","",MONTH(A19))</f>
        <v/>
      </c>
    </row>
    <row r="20">
      <c r="A20" s="25" t="n"/>
      <c r="B20" s="23" t="n"/>
      <c r="C20" s="24" t="n"/>
      <c r="D20" s="25" t="n"/>
      <c r="E20" s="26">
        <f>IF(A20="","",MONTH(A20))</f>
        <v/>
      </c>
    </row>
    <row r="21">
      <c r="A21" s="25" t="n"/>
      <c r="B21" s="23" t="n"/>
      <c r="C21" s="24" t="n"/>
      <c r="D21" s="25" t="n"/>
      <c r="E21" s="26">
        <f>IF(A21="","",MONTH(A21))</f>
        <v/>
      </c>
    </row>
    <row r="22">
      <c r="A22" s="25" t="n"/>
      <c r="B22" s="23" t="n"/>
      <c r="C22" s="24" t="n"/>
      <c r="D22" s="25" t="n"/>
      <c r="E22" s="26">
        <f>IF(A22="","",MONTH(A22))</f>
        <v/>
      </c>
    </row>
    <row r="23">
      <c r="A23" s="25" t="n"/>
      <c r="B23" s="23" t="n"/>
      <c r="C23" s="24" t="n"/>
      <c r="D23" s="25" t="n"/>
      <c r="E23" s="26">
        <f>IF(A23="","",MONTH(A23))</f>
        <v/>
      </c>
    </row>
    <row r="24">
      <c r="A24" s="25" t="n"/>
      <c r="B24" s="23" t="n"/>
      <c r="C24" s="24" t="n"/>
      <c r="D24" s="25" t="n"/>
      <c r="E24" s="26">
        <f>IF(A24="","",MONTH(A24))</f>
        <v/>
      </c>
    </row>
    <row r="25">
      <c r="A25" s="25" t="n"/>
      <c r="B25" s="23" t="n"/>
      <c r="C25" s="24" t="n"/>
      <c r="D25" s="25" t="n"/>
      <c r="E25" s="26">
        <f>IF(A25="","",MONTH(A25))</f>
        <v/>
      </c>
    </row>
    <row r="26">
      <c r="A26" s="25" t="n"/>
      <c r="B26" s="23" t="n"/>
      <c r="C26" s="24" t="n"/>
      <c r="D26" s="25" t="n"/>
      <c r="E26" s="26">
        <f>IF(A26="","",MONTH(A26))</f>
        <v/>
      </c>
    </row>
    <row r="27">
      <c r="A27" s="25" t="n"/>
      <c r="B27" s="23" t="n"/>
      <c r="C27" s="24" t="n"/>
      <c r="D27" s="25" t="n"/>
      <c r="E27" s="26">
        <f>IF(A27="","",MONTH(A27))</f>
        <v/>
      </c>
    </row>
    <row r="28">
      <c r="A28" s="25" t="n"/>
      <c r="B28" s="23" t="n"/>
      <c r="C28" s="24" t="n"/>
      <c r="D28" s="25" t="n"/>
      <c r="E28" s="26">
        <f>IF(A28="","",MONTH(A28))</f>
        <v/>
      </c>
    </row>
    <row r="29">
      <c r="A29" s="25" t="n"/>
      <c r="B29" s="23" t="n"/>
      <c r="C29" s="24" t="n"/>
      <c r="D29" s="25" t="n"/>
      <c r="E29" s="26">
        <f>IF(A29="","",MONTH(A29))</f>
        <v/>
      </c>
    </row>
    <row r="30">
      <c r="A30" s="25" t="n"/>
      <c r="B30" s="23" t="n"/>
      <c r="C30" s="24" t="n"/>
      <c r="D30" s="25" t="n"/>
      <c r="E30" s="26">
        <f>IF(A30="","",MONTH(A30))</f>
        <v/>
      </c>
    </row>
    <row r="31">
      <c r="A31" s="25" t="n"/>
      <c r="B31" s="23" t="n"/>
      <c r="C31" s="24" t="n"/>
      <c r="D31" s="25" t="n"/>
      <c r="E31" s="26">
        <f>IF(A31="","",MONTH(A31))</f>
        <v/>
      </c>
    </row>
    <row r="32">
      <c r="A32" s="25" t="n"/>
      <c r="B32" s="23" t="n"/>
      <c r="C32" s="24" t="n"/>
      <c r="D32" s="25" t="n"/>
      <c r="E32" s="26">
        <f>IF(A32="","",MONTH(A32))</f>
        <v/>
      </c>
    </row>
    <row r="33">
      <c r="A33" s="25" t="n"/>
      <c r="B33" s="23" t="n"/>
      <c r="C33" s="24" t="n"/>
      <c r="D33" s="25" t="n"/>
      <c r="E33" s="26">
        <f>IF(A33="","",MONTH(A33))</f>
        <v/>
      </c>
    </row>
    <row r="34">
      <c r="A34" s="25" t="n"/>
      <c r="B34" s="23" t="n"/>
      <c r="C34" s="24" t="n"/>
      <c r="D34" s="25" t="n"/>
      <c r="E34" s="26">
        <f>IF(A34="","",MONTH(A34))</f>
        <v/>
      </c>
    </row>
    <row r="35">
      <c r="A35" s="25" t="n"/>
      <c r="B35" s="23" t="n"/>
      <c r="C35" s="24" t="n"/>
      <c r="D35" s="25" t="n"/>
      <c r="E35" s="26">
        <f>IF(A35="","",MONTH(A35))</f>
        <v/>
      </c>
    </row>
    <row r="36">
      <c r="A36" s="25" t="n"/>
      <c r="B36" s="23" t="n"/>
      <c r="C36" s="24" t="n"/>
      <c r="D36" s="25" t="n"/>
      <c r="E36" s="26">
        <f>IF(A36="","",MONTH(A36))</f>
        <v/>
      </c>
    </row>
    <row r="37">
      <c r="A37" s="25" t="n"/>
      <c r="B37" s="23" t="n"/>
      <c r="C37" s="24" t="n"/>
      <c r="D37" s="25" t="n"/>
      <c r="E37" s="26">
        <f>IF(A37="","",MONTH(A37))</f>
        <v/>
      </c>
    </row>
    <row r="38">
      <c r="A38" s="25" t="n"/>
      <c r="B38" s="23" t="n"/>
      <c r="C38" s="24" t="n"/>
      <c r="D38" s="25" t="n"/>
      <c r="E38" s="26">
        <f>IF(A38="","",MONTH(A38))</f>
        <v/>
      </c>
    </row>
    <row r="39">
      <c r="A39" s="25" t="n"/>
      <c r="B39" s="23" t="n"/>
      <c r="C39" s="24" t="n"/>
      <c r="D39" s="25" t="n"/>
      <c r="E39" s="26">
        <f>IF(A39="","",MONTH(A39))</f>
        <v/>
      </c>
    </row>
    <row r="40">
      <c r="A40" s="25" t="n"/>
      <c r="B40" s="23" t="n"/>
      <c r="C40" s="24" t="n"/>
      <c r="D40" s="25" t="n"/>
      <c r="E40" s="26">
        <f>IF(A40="","",MONTH(A40))</f>
        <v/>
      </c>
    </row>
    <row r="41">
      <c r="A41" s="25" t="n"/>
      <c r="B41" s="23" t="n"/>
      <c r="C41" s="24" t="n"/>
      <c r="D41" s="25" t="n"/>
      <c r="E41" s="26">
        <f>IF(A41="","",MONTH(A41))</f>
        <v/>
      </c>
    </row>
    <row r="42">
      <c r="A42" s="25" t="n"/>
      <c r="B42" s="23" t="n"/>
      <c r="C42" s="24" t="n"/>
      <c r="D42" s="25" t="n"/>
      <c r="E42" s="26">
        <f>IF(A42="","",MONTH(A42))</f>
        <v/>
      </c>
    </row>
    <row r="43">
      <c r="A43" s="25" t="n"/>
      <c r="B43" s="23" t="n"/>
      <c r="C43" s="24" t="n"/>
      <c r="D43" s="25" t="n"/>
      <c r="E43" s="26">
        <f>IF(A43="","",MONTH(A43))</f>
        <v/>
      </c>
    </row>
    <row r="44">
      <c r="A44" s="25" t="n"/>
      <c r="B44" s="23" t="n"/>
      <c r="C44" s="24" t="n"/>
      <c r="D44" s="25" t="n"/>
      <c r="E44" s="26">
        <f>IF(A44="","",MONTH(A44))</f>
        <v/>
      </c>
    </row>
    <row r="45">
      <c r="A45" s="25" t="n"/>
      <c r="B45" s="23" t="n"/>
      <c r="C45" s="24" t="n"/>
      <c r="D45" s="25" t="n"/>
      <c r="E45" s="26">
        <f>IF(A45="","",MONTH(A45))</f>
        <v/>
      </c>
    </row>
    <row r="46">
      <c r="A46" s="25" t="n"/>
      <c r="B46" s="23" t="n"/>
      <c r="C46" s="24" t="n"/>
      <c r="D46" s="25" t="n"/>
      <c r="E46" s="26">
        <f>IF(A46="","",MONTH(A46))</f>
        <v/>
      </c>
    </row>
    <row r="47">
      <c r="A47" s="25" t="n"/>
      <c r="B47" s="23" t="n"/>
      <c r="C47" s="24" t="n"/>
      <c r="D47" s="25" t="n"/>
      <c r="E47" s="26">
        <f>IF(A47="","",MONTH(A47))</f>
        <v/>
      </c>
    </row>
    <row r="48">
      <c r="A48" s="25" t="n"/>
      <c r="B48" s="23" t="n"/>
      <c r="C48" s="24" t="n"/>
      <c r="D48" s="25" t="n"/>
      <c r="E48" s="26">
        <f>IF(A48="","",MONTH(A48))</f>
        <v/>
      </c>
    </row>
    <row r="49">
      <c r="A49" s="25" t="n"/>
      <c r="B49" s="23" t="n"/>
      <c r="C49" s="24" t="n"/>
      <c r="D49" s="25" t="n"/>
      <c r="E49" s="26">
        <f>IF(A49="","",MONTH(A49))</f>
        <v/>
      </c>
    </row>
    <row r="50">
      <c r="A50" s="25" t="n"/>
      <c r="B50" s="23" t="n"/>
      <c r="C50" s="24" t="n"/>
      <c r="D50" s="25" t="n"/>
      <c r="E50" s="26">
        <f>IF(A50="","",MONTH(A50))</f>
        <v/>
      </c>
    </row>
    <row r="51">
      <c r="A51" s="25" t="n"/>
      <c r="B51" s="23" t="n"/>
      <c r="C51" s="24" t="n"/>
      <c r="D51" s="25" t="n"/>
      <c r="E51" s="26">
        <f>IF(A51="","",MONTH(A51))</f>
        <v/>
      </c>
    </row>
    <row r="52">
      <c r="A52" s="25" t="n"/>
      <c r="B52" s="23" t="n"/>
      <c r="C52" s="24" t="n"/>
      <c r="D52" s="25" t="n"/>
      <c r="E52" s="26">
        <f>IF(A52="","",MONTH(A52))</f>
        <v/>
      </c>
    </row>
    <row r="53">
      <c r="A53" s="25" t="n"/>
      <c r="B53" s="23" t="n"/>
      <c r="C53" s="24" t="n"/>
      <c r="D53" s="25" t="n"/>
      <c r="E53" s="26">
        <f>IF(A53="","",MONTH(A53))</f>
        <v/>
      </c>
    </row>
    <row r="54">
      <c r="A54" s="25" t="n"/>
      <c r="B54" s="23" t="n"/>
      <c r="C54" s="24" t="n"/>
      <c r="D54" s="25" t="n"/>
      <c r="E54" s="26">
        <f>IF(A54="","",MONTH(A54))</f>
        <v/>
      </c>
    </row>
    <row r="55">
      <c r="A55" s="25" t="n"/>
      <c r="B55" s="23" t="n"/>
      <c r="C55" s="24" t="n"/>
      <c r="D55" s="25" t="n"/>
      <c r="E55" s="26">
        <f>IF(A55="","",MONTH(A55))</f>
        <v/>
      </c>
    </row>
    <row r="56">
      <c r="A56" s="25" t="n"/>
      <c r="B56" s="23" t="n"/>
      <c r="C56" s="24" t="n"/>
      <c r="D56" s="25" t="n"/>
      <c r="E56" s="26">
        <f>IF(A56="","",MONTH(A56))</f>
        <v/>
      </c>
    </row>
    <row r="57">
      <c r="A57" s="25" t="n"/>
      <c r="B57" s="23" t="n"/>
      <c r="C57" s="24" t="n"/>
      <c r="D57" s="25" t="n"/>
      <c r="E57" s="26">
        <f>IF(A57="","",MONTH(A57))</f>
        <v/>
      </c>
    </row>
    <row r="58">
      <c r="A58" s="25" t="n"/>
      <c r="B58" s="23" t="n"/>
      <c r="C58" s="24" t="n"/>
      <c r="D58" s="25" t="n"/>
      <c r="E58" s="26">
        <f>IF(A58="","",MONTH(A58))</f>
        <v/>
      </c>
    </row>
    <row r="59">
      <c r="A59" s="25" t="n"/>
      <c r="B59" s="23" t="n"/>
      <c r="C59" s="24" t="n"/>
      <c r="D59" s="25" t="n"/>
      <c r="E59" s="26">
        <f>IF(A59="","",MONTH(A59))</f>
        <v/>
      </c>
    </row>
    <row r="60">
      <c r="A60" s="25" t="n"/>
      <c r="B60" s="23" t="n"/>
      <c r="C60" s="24" t="n"/>
      <c r="D60" s="25" t="n"/>
      <c r="E60" s="26">
        <f>IF(A60="","",MONTH(A60))</f>
        <v/>
      </c>
    </row>
    <row r="61">
      <c r="A61" s="25" t="n"/>
      <c r="B61" s="23" t="n"/>
      <c r="C61" s="24" t="n"/>
      <c r="D61" s="25" t="n"/>
      <c r="E61" s="26">
        <f>IF(A61="","",MONTH(A61))</f>
        <v/>
      </c>
    </row>
    <row r="62">
      <c r="A62" s="25" t="n"/>
      <c r="B62" s="23" t="n"/>
      <c r="C62" s="24" t="n"/>
      <c r="D62" s="25" t="n"/>
      <c r="E62" s="26">
        <f>IF(A62="","",MONTH(A62))</f>
        <v/>
      </c>
    </row>
    <row r="63">
      <c r="A63" s="25" t="n"/>
      <c r="B63" s="23" t="n"/>
      <c r="C63" s="24" t="n"/>
      <c r="D63" s="25" t="n"/>
      <c r="E63" s="26">
        <f>IF(A63="","",MONTH(A63))</f>
        <v/>
      </c>
    </row>
    <row r="64">
      <c r="A64" s="25" t="n"/>
      <c r="B64" s="23" t="n"/>
      <c r="C64" s="24" t="n"/>
      <c r="D64" s="25" t="n"/>
      <c r="E64" s="26">
        <f>IF(A64="","",MONTH(A64))</f>
        <v/>
      </c>
    </row>
  </sheetData>
  <mergeCells count="2">
    <mergeCell ref="A1:E1"/>
    <mergeCell ref="G1:H1"/>
  </mergeCells>
  <dataValidations count="1">
    <dataValidation sqref="D3 D4 D5 D6 D7 D8 D9 D10 D11 D12 D13 D14 D15 D16 D17 D18 D19 D20 D21 D22 D23 D24 D25 D26 D27 D28 D29 D30 D31 D32 D33 D34 D35 D36 D37 D38 D39 D40 D41 D42 D43 D44 D45 D46 D47 D48 D49 D50 D51 D52 D53 D54 D55 D56 D57 D58 D59 D60 D61 D62 D63 D64" showDropDown="0" showInputMessage="0" showErrorMessage="0" allowBlank="1" errorTitle="Invalid Category" error="Please select a valid category" type="list">
      <formula1>"Rent &amp; Utilities,Salaries &amp; Wages,Marketing,Travel,Software &amp; Tech,Office Supplies,Insurance,Professional Fees,Meals &amp; Entertainment,Miscellaneous"</formula1>
    </dataValidation>
  </dataValidations>
  <pageMargins left="0.75" right="0.75" top="1" bottom="1" header="0.5" footer="0.5"/>
</worksheet>
</file>

<file path=xl/worksheets/sheet4.xml><?xml version="1.0" encoding="utf-8"?>
<worksheet xmlns="http://schemas.openxmlformats.org/spreadsheetml/2006/main">
  <sheetPr>
    <tabColor rgb="00D97706"/>
    <outlinePr summaryBelow="1" summaryRight="1"/>
    <pageSetUpPr/>
  </sheetPr>
  <dimension ref="A1:G42"/>
  <sheetViews>
    <sheetView showGridLines="0" zoomScale="110" workbookViewId="0">
      <selection activeCell="A1" sqref="A1"/>
    </sheetView>
  </sheetViews>
  <sheetFormatPr baseColWidth="8" defaultRowHeight="15"/>
  <cols>
    <col width="22" customWidth="1" min="1" max="1"/>
    <col width="16" customWidth="1" min="2" max="2"/>
    <col width="16" customWidth="1" min="3" max="3"/>
    <col width="16" customWidth="1" min="4" max="4"/>
    <col width="16" customWidth="1" min="5" max="5"/>
    <col width="16" customWidth="1" min="6" max="6"/>
    <col width="14" customWidth="1" min="7" max="7"/>
    <col width="16" customWidth="1" min="8" max="8"/>
    <col width="16" customWidth="1" min="9" max="9"/>
    <col width="16" customWidth="1" min="10" max="10"/>
  </cols>
  <sheetData>
    <row r="1" ht="28" customHeight="1">
      <c r="A1" s="18" t="inlineStr">
        <is>
          <t xml:space="preserve">  CALCULATIONS — All formulas, do NOT edit</t>
        </is>
      </c>
      <c r="B1" s="19" t="n"/>
      <c r="C1" s="19" t="n"/>
      <c r="D1" s="19" t="n"/>
      <c r="E1" s="19" t="n"/>
      <c r="F1" s="19" t="n"/>
      <c r="G1" s="19" t="n"/>
    </row>
    <row r="3" ht="28" customHeight="1">
      <c r="A3" s="13" t="inlineStr">
        <is>
          <t xml:space="preserve">  ACTUAL SPEND BY CATEGORY</t>
        </is>
      </c>
      <c r="B3" s="14" t="n"/>
      <c r="C3" s="14" t="n"/>
      <c r="D3" s="14" t="n"/>
      <c r="E3" s="14" t="n"/>
      <c r="F3" s="14" t="n"/>
      <c r="G3" s="14" t="n"/>
    </row>
    <row r="4" ht="32" customHeight="1">
      <c r="A4" s="20" t="inlineStr">
        <is>
          <t>Category</t>
        </is>
      </c>
      <c r="B4" s="20" t="inlineStr">
        <is>
          <t>Total Actual</t>
        </is>
      </c>
      <c r="C4" s="20" t="inlineStr">
        <is>
          <t>Monthly Budget</t>
        </is>
      </c>
      <c r="D4" s="20" t="inlineStr">
        <is>
          <t>Variance ($)</t>
        </is>
      </c>
      <c r="E4" s="20" t="inlineStr">
        <is>
          <t>Variance (%)</t>
        </is>
      </c>
      <c r="F4" s="20" t="inlineStr">
        <is>
          <t>% of Total</t>
        </is>
      </c>
      <c r="G4" s="20" t="inlineStr">
        <is>
          <t>Status</t>
        </is>
      </c>
    </row>
    <row r="5">
      <c r="A5" s="28" t="inlineStr">
        <is>
          <t>Rent &amp; Utilities</t>
        </is>
      </c>
      <c r="B5" s="29">
        <f>SUMIF(INPUT!D3:D64,A5,INPUT!C3:C64)</f>
        <v/>
      </c>
      <c r="C5" s="30">
        <f>INPUT!H3</f>
        <v/>
      </c>
      <c r="D5" s="30">
        <f>C5-B5</f>
        <v/>
      </c>
      <c r="E5" s="31">
        <f>IF(C5=0,0,D5/C5)</f>
        <v/>
      </c>
      <c r="F5" s="31">
        <f>IF(B15=0,0,B5/B15)</f>
        <v/>
      </c>
      <c r="G5" s="32">
        <f>IF(C5=0,"N/A",IF(B5/C5&gt;=CONFIG!B4,"OVER BUDGET",IF(B5/C5&gt;=CONFIG!B3,"WARNING","ON TRACK")))</f>
        <v/>
      </c>
    </row>
    <row r="6">
      <c r="A6" s="28" t="inlineStr">
        <is>
          <t>Salaries &amp; Wages</t>
        </is>
      </c>
      <c r="B6" s="29">
        <f>SUMIF(INPUT!D3:D64,A6,INPUT!C3:C64)</f>
        <v/>
      </c>
      <c r="C6" s="30">
        <f>INPUT!H4</f>
        <v/>
      </c>
      <c r="D6" s="30">
        <f>C6-B6</f>
        <v/>
      </c>
      <c r="E6" s="31">
        <f>IF(C6=0,0,D6/C6)</f>
        <v/>
      </c>
      <c r="F6" s="31">
        <f>IF(B15=0,0,B6/B15)</f>
        <v/>
      </c>
      <c r="G6" s="32">
        <f>IF(C6=0,"N/A",IF(B6/C6&gt;=CONFIG!B4,"OVER BUDGET",IF(B6/C6&gt;=CONFIG!B3,"WARNING","ON TRACK")))</f>
        <v/>
      </c>
    </row>
    <row r="7">
      <c r="A7" s="28" t="inlineStr">
        <is>
          <t>Marketing</t>
        </is>
      </c>
      <c r="B7" s="29">
        <f>SUMIF(INPUT!D3:D64,A7,INPUT!C3:C64)</f>
        <v/>
      </c>
      <c r="C7" s="30">
        <f>INPUT!H5</f>
        <v/>
      </c>
      <c r="D7" s="30">
        <f>C7-B7</f>
        <v/>
      </c>
      <c r="E7" s="31">
        <f>IF(C7=0,0,D7/C7)</f>
        <v/>
      </c>
      <c r="F7" s="31">
        <f>IF(B15=0,0,B7/B15)</f>
        <v/>
      </c>
      <c r="G7" s="32">
        <f>IF(C7=0,"N/A",IF(B7/C7&gt;=CONFIG!B4,"OVER BUDGET",IF(B7/C7&gt;=CONFIG!B3,"WARNING","ON TRACK")))</f>
        <v/>
      </c>
    </row>
    <row r="8">
      <c r="A8" s="28" t="inlineStr">
        <is>
          <t>Travel</t>
        </is>
      </c>
      <c r="B8" s="29">
        <f>SUMIF(INPUT!D3:D64,A8,INPUT!C3:C64)</f>
        <v/>
      </c>
      <c r="C8" s="30">
        <f>INPUT!H6</f>
        <v/>
      </c>
      <c r="D8" s="30">
        <f>C8-B8</f>
        <v/>
      </c>
      <c r="E8" s="31">
        <f>IF(C8=0,0,D8/C8)</f>
        <v/>
      </c>
      <c r="F8" s="31">
        <f>IF(B15=0,0,B8/B15)</f>
        <v/>
      </c>
      <c r="G8" s="32">
        <f>IF(C8=0,"N/A",IF(B8/C8&gt;=CONFIG!B4,"OVER BUDGET",IF(B8/C8&gt;=CONFIG!B3,"WARNING","ON TRACK")))</f>
        <v/>
      </c>
    </row>
    <row r="9">
      <c r="A9" s="28" t="inlineStr">
        <is>
          <t>Software &amp; Tech</t>
        </is>
      </c>
      <c r="B9" s="29">
        <f>SUMIF(INPUT!D3:D64,A9,INPUT!C3:C64)</f>
        <v/>
      </c>
      <c r="C9" s="30">
        <f>INPUT!H7</f>
        <v/>
      </c>
      <c r="D9" s="30">
        <f>C9-B9</f>
        <v/>
      </c>
      <c r="E9" s="31">
        <f>IF(C9=0,0,D9/C9)</f>
        <v/>
      </c>
      <c r="F9" s="31">
        <f>IF(B15=0,0,B9/B15)</f>
        <v/>
      </c>
      <c r="G9" s="32">
        <f>IF(C9=0,"N/A",IF(B9/C9&gt;=CONFIG!B4,"OVER BUDGET",IF(B9/C9&gt;=CONFIG!B3,"WARNING","ON TRACK")))</f>
        <v/>
      </c>
    </row>
    <row r="10">
      <c r="A10" s="28" t="inlineStr">
        <is>
          <t>Office Supplies</t>
        </is>
      </c>
      <c r="B10" s="29">
        <f>SUMIF(INPUT!D3:D64,A10,INPUT!C3:C64)</f>
        <v/>
      </c>
      <c r="C10" s="30">
        <f>INPUT!H8</f>
        <v/>
      </c>
      <c r="D10" s="30">
        <f>C10-B10</f>
        <v/>
      </c>
      <c r="E10" s="31">
        <f>IF(C10=0,0,D10/C10)</f>
        <v/>
      </c>
      <c r="F10" s="31">
        <f>IF(B15=0,0,B10/B15)</f>
        <v/>
      </c>
      <c r="G10" s="32">
        <f>IF(C10=0,"N/A",IF(B10/C10&gt;=CONFIG!B4,"OVER BUDGET",IF(B10/C10&gt;=CONFIG!B3,"WARNING","ON TRACK")))</f>
        <v/>
      </c>
    </row>
    <row r="11">
      <c r="A11" s="28" t="inlineStr">
        <is>
          <t>Insurance</t>
        </is>
      </c>
      <c r="B11" s="29">
        <f>SUMIF(INPUT!D3:D64,A11,INPUT!C3:C64)</f>
        <v/>
      </c>
      <c r="C11" s="30">
        <f>INPUT!H9</f>
        <v/>
      </c>
      <c r="D11" s="30">
        <f>C11-B11</f>
        <v/>
      </c>
      <c r="E11" s="31">
        <f>IF(C11=0,0,D11/C11)</f>
        <v/>
      </c>
      <c r="F11" s="31">
        <f>IF(B15=0,0,B11/B15)</f>
        <v/>
      </c>
      <c r="G11" s="32">
        <f>IF(C11=0,"N/A",IF(B11/C11&gt;=CONFIG!B4,"OVER BUDGET",IF(B11/C11&gt;=CONFIG!B3,"WARNING","ON TRACK")))</f>
        <v/>
      </c>
    </row>
    <row r="12">
      <c r="A12" s="28" t="inlineStr">
        <is>
          <t>Professional Fees</t>
        </is>
      </c>
      <c r="B12" s="29">
        <f>SUMIF(INPUT!D3:D64,A12,INPUT!C3:C64)</f>
        <v/>
      </c>
      <c r="C12" s="30">
        <f>INPUT!H10</f>
        <v/>
      </c>
      <c r="D12" s="30">
        <f>C12-B12</f>
        <v/>
      </c>
      <c r="E12" s="31">
        <f>IF(C12=0,0,D12/C12)</f>
        <v/>
      </c>
      <c r="F12" s="31">
        <f>IF(B15=0,0,B12/B15)</f>
        <v/>
      </c>
      <c r="G12" s="32">
        <f>IF(C12=0,"N/A",IF(B12/C12&gt;=CONFIG!B4,"OVER BUDGET",IF(B12/C12&gt;=CONFIG!B3,"WARNING","ON TRACK")))</f>
        <v/>
      </c>
    </row>
    <row r="13">
      <c r="A13" s="28" t="inlineStr">
        <is>
          <t>Meals &amp; Entertainment</t>
        </is>
      </c>
      <c r="B13" s="29">
        <f>SUMIF(INPUT!D3:D64,A13,INPUT!C3:C64)</f>
        <v/>
      </c>
      <c r="C13" s="30">
        <f>INPUT!H11</f>
        <v/>
      </c>
      <c r="D13" s="30">
        <f>C13-B13</f>
        <v/>
      </c>
      <c r="E13" s="31">
        <f>IF(C13=0,0,D13/C13)</f>
        <v/>
      </c>
      <c r="F13" s="31">
        <f>IF(B15=0,0,B13/B15)</f>
        <v/>
      </c>
      <c r="G13" s="32">
        <f>IF(C13=0,"N/A",IF(B13/C13&gt;=CONFIG!B4,"OVER BUDGET",IF(B13/C13&gt;=CONFIG!B3,"WARNING","ON TRACK")))</f>
        <v/>
      </c>
    </row>
    <row r="14">
      <c r="A14" s="28" t="inlineStr">
        <is>
          <t>Miscellaneous</t>
        </is>
      </c>
      <c r="B14" s="29">
        <f>SUMIF(INPUT!D3:D64,A14,INPUT!C3:C64)</f>
        <v/>
      </c>
      <c r="C14" s="30">
        <f>INPUT!H12</f>
        <v/>
      </c>
      <c r="D14" s="30">
        <f>C14-B14</f>
        <v/>
      </c>
      <c r="E14" s="31">
        <f>IF(C14=0,0,D14/C14)</f>
        <v/>
      </c>
      <c r="F14" s="31">
        <f>IF(B15=0,0,B14/B15)</f>
        <v/>
      </c>
      <c r="G14" s="32">
        <f>IF(C14=0,"N/A",IF(B14/C14&gt;=CONFIG!B4,"OVER BUDGET",IF(B14/C14&gt;=CONFIG!B3,"WARNING","ON TRACK")))</f>
        <v/>
      </c>
    </row>
    <row r="15">
      <c r="A15" s="28" t="inlineStr">
        <is>
          <t>TOTAL</t>
        </is>
      </c>
      <c r="B15" s="29">
        <f>SUM(B5:B14)</f>
        <v/>
      </c>
      <c r="C15" s="29">
        <f>SUM(C5:C14)</f>
        <v/>
      </c>
      <c r="D15" s="29">
        <f>C15-B15</f>
        <v/>
      </c>
      <c r="E15" s="33">
        <f>IF(C15=0,0,D15/C15)</f>
        <v/>
      </c>
      <c r="F15" s="32" t="inlineStr">
        <is>
          <t>100%</t>
        </is>
      </c>
      <c r="G15" s="32">
        <f>IF(B15&gt;C15,"OVER BUDGET","ON TRACK")</f>
        <v/>
      </c>
    </row>
    <row r="17" ht="28" customHeight="1">
      <c r="A17" s="34" t="inlineStr">
        <is>
          <t xml:space="preserve">  MONTHLY EXPENSE TREND</t>
        </is>
      </c>
      <c r="B17" s="35" t="n"/>
      <c r="C17" s="35" t="n"/>
      <c r="D17" s="35" t="n"/>
      <c r="E17" s="35" t="n"/>
      <c r="F17" s="35" t="n"/>
      <c r="G17" s="35" t="n"/>
    </row>
    <row r="18" ht="32" customHeight="1">
      <c r="A18" s="20" t="inlineStr">
        <is>
          <t>Month</t>
        </is>
      </c>
      <c r="B18" s="20" t="inlineStr">
        <is>
          <t>Total Expenses</t>
        </is>
      </c>
      <c r="C18" s="20" t="inlineStr">
        <is>
          <t>Avg per Entry</t>
        </is>
      </c>
      <c r="D18" s="20" t="inlineStr">
        <is>
          <t># Entries</t>
        </is>
      </c>
      <c r="E18" s="20" t="inlineStr">
        <is>
          <t>Cumulative</t>
        </is>
      </c>
      <c r="F18" s="20" t="inlineStr">
        <is>
          <t>Budget (Cum.)</t>
        </is>
      </c>
      <c r="G18" s="20" t="inlineStr">
        <is>
          <t>Cum. Variance</t>
        </is>
      </c>
    </row>
    <row r="19">
      <c r="A19" s="36" t="inlineStr">
        <is>
          <t>Jan</t>
        </is>
      </c>
      <c r="B19" s="30">
        <f>SUMIF(INPUT!E3:E64,1,INPUT!C3:C64)</f>
        <v/>
      </c>
      <c r="C19" s="30">
        <f>IF(D19=0,0,B19/D19)</f>
        <v/>
      </c>
      <c r="D19" s="26">
        <f>COUNTIF(INPUT!E3:E64,1)</f>
        <v/>
      </c>
      <c r="E19" s="30">
        <f>B19</f>
        <v/>
      </c>
      <c r="F19" s="30">
        <f>C15*1</f>
        <v/>
      </c>
      <c r="G19" s="30">
        <f>F19-E19</f>
        <v/>
      </c>
    </row>
    <row r="20">
      <c r="A20" s="36" t="inlineStr">
        <is>
          <t>Feb</t>
        </is>
      </c>
      <c r="B20" s="30">
        <f>SUMIF(INPUT!E3:E64,2,INPUT!C3:C64)</f>
        <v/>
      </c>
      <c r="C20" s="30">
        <f>IF(D20=0,0,B20/D20)</f>
        <v/>
      </c>
      <c r="D20" s="26">
        <f>COUNTIF(INPUT!E3:E64,2)</f>
        <v/>
      </c>
      <c r="E20" s="30">
        <f>E19+B20</f>
        <v/>
      </c>
      <c r="F20" s="30">
        <f>C15*2</f>
        <v/>
      </c>
      <c r="G20" s="30">
        <f>F20-E20</f>
        <v/>
      </c>
    </row>
    <row r="21">
      <c r="A21" s="36" t="inlineStr">
        <is>
          <t>Mar</t>
        </is>
      </c>
      <c r="B21" s="30">
        <f>SUMIF(INPUT!E3:E64,3,INPUT!C3:C64)</f>
        <v/>
      </c>
      <c r="C21" s="30">
        <f>IF(D21=0,0,B21/D21)</f>
        <v/>
      </c>
      <c r="D21" s="26">
        <f>COUNTIF(INPUT!E3:E64,3)</f>
        <v/>
      </c>
      <c r="E21" s="30">
        <f>E20+B21</f>
        <v/>
      </c>
      <c r="F21" s="30">
        <f>C15*3</f>
        <v/>
      </c>
      <c r="G21" s="30">
        <f>F21-E21</f>
        <v/>
      </c>
    </row>
    <row r="22">
      <c r="A22" s="36" t="inlineStr">
        <is>
          <t>Apr</t>
        </is>
      </c>
      <c r="B22" s="30">
        <f>SUMIF(INPUT!E3:E64,4,INPUT!C3:C64)</f>
        <v/>
      </c>
      <c r="C22" s="30">
        <f>IF(D22=0,0,B22/D22)</f>
        <v/>
      </c>
      <c r="D22" s="26">
        <f>COUNTIF(INPUT!E3:E64,4)</f>
        <v/>
      </c>
      <c r="E22" s="30">
        <f>E21+B22</f>
        <v/>
      </c>
      <c r="F22" s="30">
        <f>C15*4</f>
        <v/>
      </c>
      <c r="G22" s="30">
        <f>F22-E22</f>
        <v/>
      </c>
    </row>
    <row r="23">
      <c r="A23" s="36" t="inlineStr">
        <is>
          <t>May</t>
        </is>
      </c>
      <c r="B23" s="30">
        <f>SUMIF(INPUT!E3:E64,5,INPUT!C3:C64)</f>
        <v/>
      </c>
      <c r="C23" s="30">
        <f>IF(D23=0,0,B23/D23)</f>
        <v/>
      </c>
      <c r="D23" s="26">
        <f>COUNTIF(INPUT!E3:E64,5)</f>
        <v/>
      </c>
      <c r="E23" s="30">
        <f>E22+B23</f>
        <v/>
      </c>
      <c r="F23" s="30">
        <f>C15*5</f>
        <v/>
      </c>
      <c r="G23" s="30">
        <f>F23-E23</f>
        <v/>
      </c>
    </row>
    <row r="24">
      <c r="A24" s="36" t="inlineStr">
        <is>
          <t>Jun</t>
        </is>
      </c>
      <c r="B24" s="30">
        <f>SUMIF(INPUT!E3:E64,6,INPUT!C3:C64)</f>
        <v/>
      </c>
      <c r="C24" s="30">
        <f>IF(D24=0,0,B24/D24)</f>
        <v/>
      </c>
      <c r="D24" s="26">
        <f>COUNTIF(INPUT!E3:E64,6)</f>
        <v/>
      </c>
      <c r="E24" s="30">
        <f>E23+B24</f>
        <v/>
      </c>
      <c r="F24" s="30">
        <f>C15*6</f>
        <v/>
      </c>
      <c r="G24" s="30">
        <f>F24-E24</f>
        <v/>
      </c>
    </row>
    <row r="25">
      <c r="A25" s="36" t="inlineStr">
        <is>
          <t>Jul</t>
        </is>
      </c>
      <c r="B25" s="30">
        <f>SUMIF(INPUT!E3:E64,7,INPUT!C3:C64)</f>
        <v/>
      </c>
      <c r="C25" s="30">
        <f>IF(D25=0,0,B25/D25)</f>
        <v/>
      </c>
      <c r="D25" s="26">
        <f>COUNTIF(INPUT!E3:E64,7)</f>
        <v/>
      </c>
      <c r="E25" s="30">
        <f>E24+B25</f>
        <v/>
      </c>
      <c r="F25" s="30">
        <f>C15*7</f>
        <v/>
      </c>
      <c r="G25" s="30">
        <f>F25-E25</f>
        <v/>
      </c>
    </row>
    <row r="26">
      <c r="A26" s="36" t="inlineStr">
        <is>
          <t>Aug</t>
        </is>
      </c>
      <c r="B26" s="30">
        <f>SUMIF(INPUT!E3:E64,8,INPUT!C3:C64)</f>
        <v/>
      </c>
      <c r="C26" s="30">
        <f>IF(D26=0,0,B26/D26)</f>
        <v/>
      </c>
      <c r="D26" s="26">
        <f>COUNTIF(INPUT!E3:E64,8)</f>
        <v/>
      </c>
      <c r="E26" s="30">
        <f>E25+B26</f>
        <v/>
      </c>
      <c r="F26" s="30">
        <f>C15*8</f>
        <v/>
      </c>
      <c r="G26" s="30">
        <f>F26-E26</f>
        <v/>
      </c>
    </row>
    <row r="27">
      <c r="A27" s="36" t="inlineStr">
        <is>
          <t>Sep</t>
        </is>
      </c>
      <c r="B27" s="30">
        <f>SUMIF(INPUT!E3:E64,9,INPUT!C3:C64)</f>
        <v/>
      </c>
      <c r="C27" s="30">
        <f>IF(D27=0,0,B27/D27)</f>
        <v/>
      </c>
      <c r="D27" s="26">
        <f>COUNTIF(INPUT!E3:E64,9)</f>
        <v/>
      </c>
      <c r="E27" s="30">
        <f>E26+B27</f>
        <v/>
      </c>
      <c r="F27" s="30">
        <f>C15*9</f>
        <v/>
      </c>
      <c r="G27" s="30">
        <f>F27-E27</f>
        <v/>
      </c>
    </row>
    <row r="28">
      <c r="A28" s="36" t="inlineStr">
        <is>
          <t>Oct</t>
        </is>
      </c>
      <c r="B28" s="30">
        <f>SUMIF(INPUT!E3:E64,10,INPUT!C3:C64)</f>
        <v/>
      </c>
      <c r="C28" s="30">
        <f>IF(D28=0,0,B28/D28)</f>
        <v/>
      </c>
      <c r="D28" s="26">
        <f>COUNTIF(INPUT!E3:E64,10)</f>
        <v/>
      </c>
      <c r="E28" s="30">
        <f>E27+B28</f>
        <v/>
      </c>
      <c r="F28" s="30">
        <f>C15*10</f>
        <v/>
      </c>
      <c r="G28" s="30">
        <f>F28-E28</f>
        <v/>
      </c>
    </row>
    <row r="29">
      <c r="A29" s="36" t="inlineStr">
        <is>
          <t>Nov</t>
        </is>
      </c>
      <c r="B29" s="30">
        <f>SUMIF(INPUT!E3:E64,11,INPUT!C3:C64)</f>
        <v/>
      </c>
      <c r="C29" s="30">
        <f>IF(D29=0,0,B29/D29)</f>
        <v/>
      </c>
      <c r="D29" s="26">
        <f>COUNTIF(INPUT!E3:E64,11)</f>
        <v/>
      </c>
      <c r="E29" s="30">
        <f>E28+B29</f>
        <v/>
      </c>
      <c r="F29" s="30">
        <f>C15*11</f>
        <v/>
      </c>
      <c r="G29" s="30">
        <f>F29-E29</f>
        <v/>
      </c>
    </row>
    <row r="30">
      <c r="A30" s="36" t="inlineStr">
        <is>
          <t>Dec</t>
        </is>
      </c>
      <c r="B30" s="30">
        <f>SUMIF(INPUT!E3:E64,12,INPUT!C3:C64)</f>
        <v/>
      </c>
      <c r="C30" s="30">
        <f>IF(D30=0,0,B30/D30)</f>
        <v/>
      </c>
      <c r="D30" s="26">
        <f>COUNTIF(INPUT!E3:E64,12)</f>
        <v/>
      </c>
      <c r="E30" s="30">
        <f>E29+B30</f>
        <v/>
      </c>
      <c r="F30" s="30">
        <f>C15*12</f>
        <v/>
      </c>
      <c r="G30" s="30">
        <f>F30-E30</f>
        <v/>
      </c>
    </row>
    <row r="32" ht="28" customHeight="1">
      <c r="A32" s="37" t="inlineStr">
        <is>
          <t xml:space="preserve">  SUMMARY METRICS</t>
        </is>
      </c>
      <c r="B32" s="38" t="n"/>
      <c r="C32" s="38" t="n"/>
      <c r="D32" s="38" t="n"/>
      <c r="E32" s="38" t="n"/>
      <c r="F32" s="38" t="n"/>
      <c r="G32" s="38" t="n"/>
    </row>
    <row r="33" ht="28" customHeight="1">
      <c r="A33" s="28" t="inlineStr">
        <is>
          <t>Total Expenses YTD</t>
        </is>
      </c>
      <c r="B33" s="29">
        <f>B15</f>
        <v/>
      </c>
    </row>
    <row r="34" ht="28" customHeight="1">
      <c r="A34" s="28" t="inlineStr">
        <is>
          <t>Total Budget YTD</t>
        </is>
      </c>
      <c r="B34" s="29">
        <f>C15</f>
        <v/>
      </c>
    </row>
    <row r="35" ht="28" customHeight="1">
      <c r="A35" s="28" t="inlineStr">
        <is>
          <t>Overall Variance</t>
        </is>
      </c>
      <c r="B35" s="29">
        <f>C15-B15</f>
        <v/>
      </c>
    </row>
    <row r="36" ht="28" customHeight="1">
      <c r="A36" s="28" t="inlineStr">
        <is>
          <t>Budget Utilization %</t>
        </is>
      </c>
      <c r="B36" s="33">
        <f>IF(C15=0,0,B15/C15)</f>
        <v/>
      </c>
    </row>
    <row r="37" ht="28" customHeight="1">
      <c r="A37" s="28" t="inlineStr">
        <is>
          <t>Highest Category</t>
        </is>
      </c>
      <c r="B37" s="32">
        <f>INDEX(A5:A14,MATCH(MAX(B5:B14),B5:B14,0))</f>
        <v/>
      </c>
    </row>
    <row r="38" ht="28" customHeight="1">
      <c r="A38" s="28" t="inlineStr">
        <is>
          <t>Highest Category Amount</t>
        </is>
      </c>
      <c r="B38" s="29">
        <f>MAX(B5:B14)</f>
        <v/>
      </c>
    </row>
    <row r="39" ht="28" customHeight="1">
      <c r="A39" s="28" t="inlineStr">
        <is>
          <t># Categories Over Budget</t>
        </is>
      </c>
      <c r="B39" s="39">
        <f>COUNTIF(G5:G14,"OVER BUDGET")</f>
        <v/>
      </c>
    </row>
    <row r="40" ht="28" customHeight="1">
      <c r="A40" s="28" t="inlineStr">
        <is>
          <t># Categories At Warning</t>
        </is>
      </c>
      <c r="B40" s="39">
        <f>COUNTIF(G5:G14,"WARNING")</f>
        <v/>
      </c>
    </row>
    <row r="41" ht="28" customHeight="1">
      <c r="A41" s="28" t="inlineStr">
        <is>
          <t>Total Entries</t>
        </is>
      </c>
      <c r="B41" s="39">
        <f>COUNTA(INPUT!A3:A64)</f>
        <v/>
      </c>
    </row>
    <row r="42" ht="28" customHeight="1">
      <c r="A42" s="28" t="inlineStr">
        <is>
          <t>Average Expense Amount</t>
        </is>
      </c>
      <c r="B42" s="29">
        <f>IF(B41=0,0,B33/B41)</f>
        <v/>
      </c>
    </row>
  </sheetData>
  <mergeCells count="4">
    <mergeCell ref="A32:G32"/>
    <mergeCell ref="A3:G3"/>
    <mergeCell ref="A1:G1"/>
    <mergeCell ref="A17:G17"/>
  </mergeCells>
  <conditionalFormatting sqref="D5:D15">
    <cfRule type="cellIs" priority="1" operator="greaterThan" dxfId="0">
      <formula>0</formula>
    </cfRule>
    <cfRule type="cellIs" priority="2" operator="lessThan" dxfId="1">
      <formula>0</formula>
    </cfRule>
  </conditionalFormatting>
  <conditionalFormatting sqref="G5:G15">
    <cfRule type="cellIs" priority="3" operator="equal" dxfId="0">
      <formula>"ON TRACK"</formula>
    </cfRule>
    <cfRule type="cellIs" priority="4" operator="equal" dxfId="2">
      <formula>"WARNING"</formula>
    </cfRule>
    <cfRule type="cellIs" priority="5" operator="equal" dxfId="1">
      <formula>"OVER BUDGET"</formula>
    </cfRule>
  </conditionalFormatting>
  <conditionalFormatting sqref="G19:G30">
    <cfRule type="cellIs" priority="6" operator="greaterThan" dxfId="0">
      <formula>0</formula>
    </cfRule>
    <cfRule type="cellIs" priority="7" operator="lessThan" dxfId="1">
      <formula>0</formula>
    </cfRule>
  </conditionalFormatting>
  <pageMargins left="0.75" right="0.75" top="1" bottom="1" header="0.5" footer="0.5"/>
</worksheet>
</file>

<file path=xl/worksheets/sheet5.xml><?xml version="1.0" encoding="utf-8"?>
<worksheet xmlns="http://schemas.openxmlformats.org/spreadsheetml/2006/main">
  <sheetPr>
    <tabColor rgb="000891B2"/>
    <outlinePr summaryBelow="1" summaryRight="1"/>
    <pageSetUpPr/>
  </sheetPr>
  <dimension ref="A1:F31"/>
  <sheetViews>
    <sheetView showGridLines="0" zoomScale="110" workbookViewId="0">
      <selection activeCell="A1" sqref="A1"/>
    </sheetView>
  </sheetViews>
  <sheetFormatPr baseColWidth="8" defaultRowHeight="15"/>
  <cols>
    <col width="24" customWidth="1" min="1" max="1"/>
    <col width="16" customWidth="1" min="2" max="2"/>
    <col width="16" customWidth="1" min="3" max="3"/>
    <col width="16" customWidth="1" min="4" max="4"/>
    <col width="14" customWidth="1" min="5" max="5"/>
    <col width="16" customWidth="1" min="6" max="6"/>
    <col width="16" customWidth="1" min="7" max="7"/>
    <col width="16" customWidth="1" min="8" max="8"/>
  </cols>
  <sheetData>
    <row r="1" ht="44" customHeight="1">
      <c r="A1" s="40" t="inlineStr">
        <is>
          <t>EXPENSE REPORT — RESULTS</t>
        </is>
      </c>
      <c r="B1" s="2" t="n"/>
      <c r="C1" s="2" t="n"/>
      <c r="D1" s="2" t="n"/>
      <c r="E1" s="2" t="n"/>
      <c r="F1" s="2" t="n"/>
    </row>
    <row r="2" ht="24" customHeight="1">
      <c r="A2" s="3" t="inlineStr">
        <is>
          <t>Auto-calculated from your inputs</t>
        </is>
      </c>
      <c r="B2" s="4" t="n"/>
      <c r="C2" s="4" t="n"/>
      <c r="D2" s="4" t="n"/>
      <c r="E2" s="4" t="n"/>
      <c r="F2" s="4" t="n"/>
    </row>
    <row r="4" ht="28" customHeight="1">
      <c r="A4" s="13" t="inlineStr">
        <is>
          <t xml:space="preserve">  OVERALL SUMMARY</t>
        </is>
      </c>
      <c r="B4" s="14" t="n"/>
      <c r="C4" s="14" t="n"/>
      <c r="D4" s="14" t="n"/>
      <c r="E4" s="14" t="n"/>
      <c r="F4" s="14" t="n"/>
    </row>
    <row r="5" ht="32" customHeight="1">
      <c r="A5" s="27" t="inlineStr">
        <is>
          <t>Total Expenses</t>
        </is>
      </c>
      <c r="B5" s="41">
        <f>LOGIC!B33</f>
        <v/>
      </c>
    </row>
    <row r="6" ht="32" customHeight="1">
      <c r="A6" s="27" t="inlineStr">
        <is>
          <t>Total Budget</t>
        </is>
      </c>
      <c r="B6" s="41">
        <f>LOGIC!B34</f>
        <v/>
      </c>
    </row>
    <row r="7" ht="32" customHeight="1">
      <c r="A7" s="27" t="inlineStr">
        <is>
          <t>Overall Variance</t>
        </is>
      </c>
      <c r="B7" s="41">
        <f>LOGIC!B35</f>
        <v/>
      </c>
    </row>
    <row r="8" ht="32" customHeight="1">
      <c r="A8" s="27" t="inlineStr">
        <is>
          <t>Budget Utilization</t>
        </is>
      </c>
      <c r="B8" s="42">
        <f>LOGIC!B36</f>
        <v/>
      </c>
    </row>
    <row r="9" ht="32" customHeight="1">
      <c r="A9" s="27" t="inlineStr">
        <is>
          <t>Expense Health</t>
        </is>
      </c>
      <c r="B9" s="43">
        <f>IF(LOGIC!B36&lt;=0.9,"ON TRACK",IF(LOGIC!B36&lt;=1,"WARNING","OVER BUDGET"))</f>
        <v/>
      </c>
    </row>
    <row r="11" ht="28" customHeight="1">
      <c r="A11" s="34" t="inlineStr">
        <is>
          <t xml:space="preserve">  CATEGORY BREAKDOWN</t>
        </is>
      </c>
      <c r="B11" s="35" t="n"/>
      <c r="C11" s="35" t="n"/>
      <c r="D11" s="35" t="n"/>
      <c r="E11" s="35" t="n"/>
      <c r="F11" s="35" t="n"/>
    </row>
    <row r="12" ht="32" customHeight="1">
      <c r="A12" s="20" t="inlineStr">
        <is>
          <t>Category</t>
        </is>
      </c>
      <c r="B12" s="20" t="inlineStr">
        <is>
          <t>Actual</t>
        </is>
      </c>
      <c r="C12" s="20" t="inlineStr">
        <is>
          <t>Budget</t>
        </is>
      </c>
      <c r="D12" s="20" t="inlineStr">
        <is>
          <t>Variance</t>
        </is>
      </c>
      <c r="E12" s="20" t="inlineStr">
        <is>
          <t>% of Total</t>
        </is>
      </c>
      <c r="F12" s="20" t="inlineStr">
        <is>
          <t>Status</t>
        </is>
      </c>
    </row>
    <row r="13">
      <c r="A13" s="27">
        <f>LOGIC!A5</f>
        <v/>
      </c>
      <c r="B13" s="44">
        <f>LOGIC!B5</f>
        <v/>
      </c>
      <c r="C13" s="44">
        <f>LOGIC!C5</f>
        <v/>
      </c>
      <c r="D13" s="45">
        <f>LOGIC!D5</f>
        <v/>
      </c>
      <c r="E13" s="46">
        <f>LOGIC!F5</f>
        <v/>
      </c>
      <c r="F13" s="47">
        <f>LOGIC!G5</f>
        <v/>
      </c>
    </row>
    <row r="14">
      <c r="A14" s="27">
        <f>LOGIC!A6</f>
        <v/>
      </c>
      <c r="B14" s="44">
        <f>LOGIC!B6</f>
        <v/>
      </c>
      <c r="C14" s="44">
        <f>LOGIC!C6</f>
        <v/>
      </c>
      <c r="D14" s="45">
        <f>LOGIC!D6</f>
        <v/>
      </c>
      <c r="E14" s="46">
        <f>LOGIC!F6</f>
        <v/>
      </c>
      <c r="F14" s="47">
        <f>LOGIC!G6</f>
        <v/>
      </c>
    </row>
    <row r="15">
      <c r="A15" s="27">
        <f>LOGIC!A7</f>
        <v/>
      </c>
      <c r="B15" s="44">
        <f>LOGIC!B7</f>
        <v/>
      </c>
      <c r="C15" s="44">
        <f>LOGIC!C7</f>
        <v/>
      </c>
      <c r="D15" s="45">
        <f>LOGIC!D7</f>
        <v/>
      </c>
      <c r="E15" s="46">
        <f>LOGIC!F7</f>
        <v/>
      </c>
      <c r="F15" s="47">
        <f>LOGIC!G7</f>
        <v/>
      </c>
    </row>
    <row r="16">
      <c r="A16" s="27">
        <f>LOGIC!A8</f>
        <v/>
      </c>
      <c r="B16" s="44">
        <f>LOGIC!B8</f>
        <v/>
      </c>
      <c r="C16" s="44">
        <f>LOGIC!C8</f>
        <v/>
      </c>
      <c r="D16" s="45">
        <f>LOGIC!D8</f>
        <v/>
      </c>
      <c r="E16" s="46">
        <f>LOGIC!F8</f>
        <v/>
      </c>
      <c r="F16" s="47">
        <f>LOGIC!G8</f>
        <v/>
      </c>
    </row>
    <row r="17">
      <c r="A17" s="27">
        <f>LOGIC!A9</f>
        <v/>
      </c>
      <c r="B17" s="44">
        <f>LOGIC!B9</f>
        <v/>
      </c>
      <c r="C17" s="44">
        <f>LOGIC!C9</f>
        <v/>
      </c>
      <c r="D17" s="45">
        <f>LOGIC!D9</f>
        <v/>
      </c>
      <c r="E17" s="46">
        <f>LOGIC!F9</f>
        <v/>
      </c>
      <c r="F17" s="47">
        <f>LOGIC!G9</f>
        <v/>
      </c>
    </row>
    <row r="18">
      <c r="A18" s="27">
        <f>LOGIC!A10</f>
        <v/>
      </c>
      <c r="B18" s="44">
        <f>LOGIC!B10</f>
        <v/>
      </c>
      <c r="C18" s="44">
        <f>LOGIC!C10</f>
        <v/>
      </c>
      <c r="D18" s="45">
        <f>LOGIC!D10</f>
        <v/>
      </c>
      <c r="E18" s="46">
        <f>LOGIC!F10</f>
        <v/>
      </c>
      <c r="F18" s="47">
        <f>LOGIC!G10</f>
        <v/>
      </c>
    </row>
    <row r="19">
      <c r="A19" s="27">
        <f>LOGIC!A11</f>
        <v/>
      </c>
      <c r="B19" s="44">
        <f>LOGIC!B11</f>
        <v/>
      </c>
      <c r="C19" s="44">
        <f>LOGIC!C11</f>
        <v/>
      </c>
      <c r="D19" s="45">
        <f>LOGIC!D11</f>
        <v/>
      </c>
      <c r="E19" s="46">
        <f>LOGIC!F11</f>
        <v/>
      </c>
      <c r="F19" s="47">
        <f>LOGIC!G11</f>
        <v/>
      </c>
    </row>
    <row r="20">
      <c r="A20" s="27">
        <f>LOGIC!A12</f>
        <v/>
      </c>
      <c r="B20" s="44">
        <f>LOGIC!B12</f>
        <v/>
      </c>
      <c r="C20" s="44">
        <f>LOGIC!C12</f>
        <v/>
      </c>
      <c r="D20" s="45">
        <f>LOGIC!D12</f>
        <v/>
      </c>
      <c r="E20" s="46">
        <f>LOGIC!F12</f>
        <v/>
      </c>
      <c r="F20" s="47">
        <f>LOGIC!G12</f>
        <v/>
      </c>
    </row>
    <row r="21">
      <c r="A21" s="27">
        <f>LOGIC!A13</f>
        <v/>
      </c>
      <c r="B21" s="44">
        <f>LOGIC!B13</f>
        <v/>
      </c>
      <c r="C21" s="44">
        <f>LOGIC!C13</f>
        <v/>
      </c>
      <c r="D21" s="45">
        <f>LOGIC!D13</f>
        <v/>
      </c>
      <c r="E21" s="46">
        <f>LOGIC!F13</f>
        <v/>
      </c>
      <c r="F21" s="47">
        <f>LOGIC!G13</f>
        <v/>
      </c>
    </row>
    <row r="22">
      <c r="A22" s="27">
        <f>LOGIC!A14</f>
        <v/>
      </c>
      <c r="B22" s="44">
        <f>LOGIC!B14</f>
        <v/>
      </c>
      <c r="C22" s="44">
        <f>LOGIC!C14</f>
        <v/>
      </c>
      <c r="D22" s="45">
        <f>LOGIC!D14</f>
        <v/>
      </c>
      <c r="E22" s="46">
        <f>LOGIC!F14</f>
        <v/>
      </c>
      <c r="F22" s="47">
        <f>LOGIC!G14</f>
        <v/>
      </c>
    </row>
    <row r="24" ht="28" customHeight="1">
      <c r="A24" s="37" t="inlineStr">
        <is>
          <t xml:space="preserve">  KEY INSIGHTS</t>
        </is>
      </c>
      <c r="B24" s="38" t="n"/>
      <c r="C24" s="38" t="n"/>
      <c r="D24" s="38" t="n"/>
      <c r="E24" s="38" t="n"/>
      <c r="F24" s="38" t="n"/>
    </row>
    <row r="25" ht="32" customHeight="1">
      <c r="A25" s="27" t="inlineStr">
        <is>
          <t>Highest Spend Category</t>
        </is>
      </c>
      <c r="B25" s="43">
        <f>LOGIC!B37</f>
        <v/>
      </c>
    </row>
    <row r="26" ht="32" customHeight="1">
      <c r="A26" s="27" t="inlineStr">
        <is>
          <t>Highest Category Spend</t>
        </is>
      </c>
      <c r="B26" s="41">
        <f>LOGIC!B38</f>
        <v/>
      </c>
    </row>
    <row r="27" ht="32" customHeight="1">
      <c r="A27" s="27" t="inlineStr">
        <is>
          <t>Categories Over Budget</t>
        </is>
      </c>
      <c r="B27" s="48">
        <f>LOGIC!B39</f>
        <v/>
      </c>
    </row>
    <row r="28" ht="32" customHeight="1">
      <c r="A28" s="27" t="inlineStr">
        <is>
          <t>Total Expense Entries</t>
        </is>
      </c>
      <c r="B28" s="48">
        <f>LOGIC!B41</f>
        <v/>
      </c>
    </row>
    <row r="29" ht="32" customHeight="1">
      <c r="A29" s="27" t="inlineStr">
        <is>
          <t>Average per Entry</t>
        </is>
      </c>
      <c r="B29" s="41">
        <f>LOGIC!B42</f>
        <v/>
      </c>
    </row>
    <row r="31" ht="24" customHeight="1">
      <c r="A31" s="49" t="inlineStr">
        <is>
          <t>RangeLead.com  |  Premium B2B Lead Data  |  Free Download — rangelead.com/free-tools</t>
        </is>
      </c>
    </row>
  </sheetData>
  <mergeCells count="6">
    <mergeCell ref="A24:F24"/>
    <mergeCell ref="A2:F2"/>
    <mergeCell ref="A11:F11"/>
    <mergeCell ref="A1:F1"/>
    <mergeCell ref="A31:F31"/>
    <mergeCell ref="A4:F4"/>
  </mergeCells>
  <conditionalFormatting sqref="B9">
    <cfRule type="cellIs" priority="1" operator="equal" dxfId="0">
      <formula>"ON TRACK"</formula>
    </cfRule>
    <cfRule type="cellIs" priority="2" operator="equal" dxfId="2">
      <formula>"WARNING"</formula>
    </cfRule>
    <cfRule type="cellIs" priority="3" operator="equal" dxfId="1">
      <formula>"OVER BUDGET"</formula>
    </cfRule>
  </conditionalFormatting>
  <conditionalFormatting sqref="D13:D22">
    <cfRule type="cellIs" priority="4" operator="greaterThan" dxfId="0">
      <formula>0</formula>
    </cfRule>
    <cfRule type="cellIs" priority="5" operator="lessThan" dxfId="1">
      <formula>0</formula>
    </cfRule>
  </conditionalFormatting>
  <conditionalFormatting sqref="F13:F22">
    <cfRule type="cellIs" priority="6" operator="equal" dxfId="0">
      <formula>"ON TRACK"</formula>
    </cfRule>
    <cfRule type="cellIs" priority="7" operator="equal" dxfId="2">
      <formula>"WARNING"</formula>
    </cfRule>
    <cfRule type="cellIs" priority="8" operator="equal" dxfId="1">
      <formula>"OVER BUDGET"</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2026-02-10T15:45:37Z</dcterms:created>
  <dcterms:modified xmlns:dcterms="http://purl.org/dc/terms/" xmlns:xsi="http://www.w3.org/2001/XMLSchema-instance" xsi:type="dcterms:W3CDTF">2026-02-10T15:45:38Z</dcterms:modified>
</cp:coreProperties>
</file>