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&quot;$&quot;#,##0.0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0891B2"/>
        <bgColor rgb="000891B2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166" fontId="7" fillId="8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3" fontId="7" fillId="8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5" fontId="9" fillId="11" borderId="1" applyAlignment="1" pivotButton="0" quotePrefix="0" xfId="0">
      <alignment horizontal="center" vertical="center"/>
    </xf>
    <xf numFmtId="166" fontId="9" fillId="11" borderId="1" applyAlignment="1" pivotButton="0" quotePrefix="0" xfId="0">
      <alignment horizontal="center" vertical="center"/>
    </xf>
    <xf numFmtId="164" fontId="9" fillId="11" borderId="1" applyAlignment="1" pivotButton="0" quotePrefix="0" xfId="0">
      <alignment horizontal="center" vertical="center"/>
    </xf>
    <xf numFmtId="3" fontId="9" fillId="11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3" borderId="1" applyAlignment="1" pivotButton="0" quotePrefix="0" xfId="0">
      <alignment horizontal="center" vertical="center" wrapText="1"/>
    </xf>
    <xf numFmtId="3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2" fontId="9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9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BREAK-EVEN POINT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Determine how many units you need to sell (or revenue needed) to cover all fixed and variable costs. Includes contribution margin analysis, margin of safety, and what-if scenarios at different volume levels.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Fixed costs by category (rent, salaries, insurance, etc.)</t>
        </is>
      </c>
    </row>
    <row r="9" ht="22" customHeight="1">
      <c r="A9" s="6" t="inlineStr">
        <is>
          <t xml:space="preserve">  • Variable cost per unit</t>
        </is>
      </c>
    </row>
    <row r="10" ht="22" customHeight="1">
      <c r="A10" s="6" t="inlineStr">
        <is>
          <t xml:space="preserve">  • Selling price per unit</t>
        </is>
      </c>
    </row>
    <row r="11" ht="22" customHeight="1">
      <c r="A11" s="6" t="inlineStr">
        <is>
          <t xml:space="preserve">  • Current/projected monthly sales volume</t>
        </is>
      </c>
    </row>
    <row r="12" ht="22" customHeight="1">
      <c r="A12" s="6" t="inlineStr">
        <is>
          <t xml:space="preserve">  • Target profit (optional)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Break-even units and break-even revenue</t>
        </is>
      </c>
    </row>
    <row r="16" ht="22" customHeight="1">
      <c r="A16" s="6" t="inlineStr">
        <is>
          <t xml:space="preserve">  • Contribution margin per unit and ratio</t>
        </is>
      </c>
    </row>
    <row r="17" ht="22" customHeight="1">
      <c r="A17" s="6" t="inlineStr">
        <is>
          <t xml:space="preserve">  • Margin of safety (units and %)</t>
        </is>
      </c>
    </row>
    <row r="18" ht="22" customHeight="1">
      <c r="A18" s="6" t="inlineStr">
        <is>
          <t xml:space="preserve">  • What-if analysis at 10 different volume levels</t>
        </is>
      </c>
    </row>
    <row r="19" ht="22" customHeight="1">
      <c r="A19" s="6" t="inlineStr">
        <is>
          <t xml:space="preserve">  • Profit/loss at each volume level</t>
        </is>
      </c>
    </row>
    <row r="20" ht="22" customHeight="1">
      <c r="A20" s="6" t="inlineStr">
        <is>
          <t xml:space="preserve">  • Target profit volume requirements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Scenario Parameters</t>
        </is>
      </c>
      <c r="B1" s="8" t="n"/>
      <c r="C1" s="8" t="n"/>
    </row>
    <row r="3" ht="26" customHeight="1">
      <c r="A3" s="9" t="inlineStr">
        <is>
          <t>Volume Increment Step</t>
        </is>
      </c>
      <c r="B3" s="10" t="n">
        <v>100</v>
      </c>
      <c r="C3" s="11" t="inlineStr">
        <is>
          <t>Step size for what-if table</t>
        </is>
      </c>
    </row>
    <row r="4" ht="26" customHeight="1">
      <c r="A4" s="9" t="inlineStr">
        <is>
          <t>Tax Rate on Profit</t>
        </is>
      </c>
      <c r="B4" s="12" t="n">
        <v>0.25</v>
      </c>
      <c r="C4" s="11" t="inlineStr">
        <is>
          <t>For after-tax profit calc</t>
        </is>
      </c>
    </row>
    <row r="5" ht="26" customHeight="1">
      <c r="A5" s="9" t="inlineStr">
        <is>
          <t>Target Profit Margin</t>
        </is>
      </c>
      <c r="B5" s="12" t="n">
        <v>0.2</v>
      </c>
      <c r="C5" s="11" t="inlineStr">
        <is>
          <t>Desired profit margin</t>
        </is>
      </c>
    </row>
    <row r="6" ht="26" customHeight="1">
      <c r="A6" s="9" t="inlineStr">
        <is>
          <t>Number of Months</t>
        </is>
      </c>
      <c r="B6" s="10" t="n">
        <v>12</v>
      </c>
      <c r="C6" s="11" t="inlineStr">
        <is>
          <t>Analysis period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BREAK-EVEN INPUTS — Enter data in yellow cells</t>
        </is>
      </c>
      <c r="B1" s="14" t="n"/>
      <c r="C1" s="14" t="n"/>
    </row>
    <row r="3" ht="28" customHeight="1">
      <c r="A3" s="15" t="inlineStr">
        <is>
          <t xml:space="preserve">  FIXED COSTS (Monthly)</t>
        </is>
      </c>
      <c r="B3" s="16" t="n"/>
      <c r="C3" s="16" t="n"/>
    </row>
    <row r="4" ht="28" customHeight="1">
      <c r="A4" s="17" t="inlineStr">
        <is>
          <t>Rent / Lease</t>
        </is>
      </c>
      <c r="B4" s="18" t="n">
        <v>5000</v>
      </c>
      <c r="C4" s="11" t="inlineStr">
        <is>
          <t>per month</t>
        </is>
      </c>
    </row>
    <row r="5" ht="28" customHeight="1">
      <c r="A5" s="17" t="inlineStr">
        <is>
          <t>Salaries (Fixed Staff)</t>
        </is>
      </c>
      <c r="B5" s="18" t="n">
        <v>25000</v>
      </c>
      <c r="C5" s="11" t="inlineStr">
        <is>
          <t>per month</t>
        </is>
      </c>
    </row>
    <row r="6" ht="28" customHeight="1">
      <c r="A6" s="17" t="inlineStr">
        <is>
          <t>Insurance</t>
        </is>
      </c>
      <c r="B6" s="18" t="n">
        <v>1200</v>
      </c>
      <c r="C6" s="11" t="inlineStr">
        <is>
          <t>per month</t>
        </is>
      </c>
    </row>
    <row r="7" ht="28" customHeight="1">
      <c r="A7" s="17" t="inlineStr">
        <is>
          <t>Loan Payments</t>
        </is>
      </c>
      <c r="B7" s="18" t="n">
        <v>2000</v>
      </c>
      <c r="C7" s="11" t="inlineStr">
        <is>
          <t>per month</t>
        </is>
      </c>
    </row>
    <row r="8" ht="28" customHeight="1">
      <c r="A8" s="17" t="inlineStr">
        <is>
          <t>Utilities (Base)</t>
        </is>
      </c>
      <c r="B8" s="18" t="n">
        <v>800</v>
      </c>
      <c r="C8" s="11" t="inlineStr">
        <is>
          <t>per month</t>
        </is>
      </c>
    </row>
    <row r="9" ht="28" customHeight="1">
      <c r="A9" s="17" t="inlineStr">
        <is>
          <t>Software Subscriptions</t>
        </is>
      </c>
      <c r="B9" s="18" t="n">
        <v>1500</v>
      </c>
      <c r="C9" s="11" t="inlineStr">
        <is>
          <t>per month</t>
        </is>
      </c>
    </row>
    <row r="10" ht="28" customHeight="1">
      <c r="A10" s="17" t="inlineStr">
        <is>
          <t>Depreciation</t>
        </is>
      </c>
      <c r="B10" s="18" t="n">
        <v>1000</v>
      </c>
      <c r="C10" s="11" t="inlineStr">
        <is>
          <t>per month</t>
        </is>
      </c>
    </row>
    <row r="11" ht="28" customHeight="1">
      <c r="A11" s="17" t="inlineStr">
        <is>
          <t>Other Fixed Costs</t>
        </is>
      </c>
      <c r="B11" s="18" t="n">
        <v>500</v>
      </c>
      <c r="C11" s="11" t="inlineStr">
        <is>
          <t>per month</t>
        </is>
      </c>
    </row>
    <row r="13" ht="28" customHeight="1">
      <c r="A13" s="19" t="inlineStr">
        <is>
          <t xml:space="preserve">  VARIABLE COSTS &amp; PRICING</t>
        </is>
      </c>
      <c r="B13" s="20" t="n"/>
      <c r="C13" s="20" t="n"/>
    </row>
    <row r="14" ht="28" customHeight="1">
      <c r="A14" s="17" t="inlineStr">
        <is>
          <t>Variable Cost per Unit</t>
        </is>
      </c>
      <c r="B14" s="21" t="n">
        <v>35</v>
      </c>
      <c r="C14" s="11" t="inlineStr">
        <is>
          <t>materials + labor per unit</t>
        </is>
      </c>
    </row>
    <row r="15" ht="28" customHeight="1">
      <c r="A15" s="17" t="inlineStr">
        <is>
          <t>Selling Price per Unit</t>
        </is>
      </c>
      <c r="B15" s="21" t="n">
        <v>85</v>
      </c>
      <c r="C15" s="11" t="inlineStr">
        <is>
          <t>average selling price</t>
        </is>
      </c>
    </row>
    <row r="17" ht="28" customHeight="1">
      <c r="A17" s="22" t="inlineStr">
        <is>
          <t xml:space="preserve">  CURRENT SALES VOLUME</t>
        </is>
      </c>
      <c r="B17" s="23" t="n"/>
      <c r="C17" s="23" t="n"/>
    </row>
    <row r="18" ht="28" customHeight="1">
      <c r="A18" s="17" t="inlineStr">
        <is>
          <t>Current Monthly Sales (units)</t>
        </is>
      </c>
      <c r="B18" s="24" t="n">
        <v>1000</v>
      </c>
      <c r="C18" s="11" t="inlineStr">
        <is>
          <t>units sold per month</t>
        </is>
      </c>
    </row>
    <row r="20" ht="28" customHeight="1">
      <c r="A20" s="7" t="inlineStr">
        <is>
          <t xml:space="preserve">  PROFIT TARGETS</t>
        </is>
      </c>
      <c r="B20" s="8" t="n"/>
      <c r="C20" s="8" t="n"/>
    </row>
    <row r="21" ht="28" customHeight="1">
      <c r="A21" s="17" t="inlineStr">
        <is>
          <t>Target Monthly Profit</t>
        </is>
      </c>
      <c r="B21" s="18" t="n">
        <v>15000</v>
      </c>
      <c r="C21" s="11" t="inlineStr">
        <is>
          <t>desired profit per month</t>
        </is>
      </c>
    </row>
  </sheetData>
  <mergeCells count="5">
    <mergeCell ref="A13:C13"/>
    <mergeCell ref="A1:C1"/>
    <mergeCell ref="A17:C17"/>
    <mergeCell ref="A3:C3"/>
    <mergeCell ref="A20:C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5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</row>
    <row r="3" ht="28" customHeight="1">
      <c r="A3" s="15" t="inlineStr">
        <is>
          <t xml:space="preserve">  CORE BREAK-EVEN ANALYSIS</t>
        </is>
      </c>
      <c r="B3" s="16" t="n"/>
      <c r="C3" s="16" t="n"/>
      <c r="D3" s="16" t="n"/>
    </row>
    <row r="4" ht="28" customHeight="1">
      <c r="A4" s="25" t="inlineStr">
        <is>
          <t>Total Fixed Costs (Monthly)</t>
        </is>
      </c>
      <c r="B4" s="26">
        <f>SUM(INPUT!B4:B11)</f>
        <v/>
      </c>
    </row>
    <row r="5" ht="28" customHeight="1">
      <c r="A5" s="25" t="inlineStr">
        <is>
          <t>Total Fixed Costs (Annual)</t>
        </is>
      </c>
      <c r="B5" s="26">
        <f>B4*CONFIG!B6</f>
        <v/>
      </c>
    </row>
    <row r="6" ht="28" customHeight="1">
      <c r="A6" s="25" t="inlineStr">
        <is>
          <t>Variable Cost per Unit</t>
        </is>
      </c>
      <c r="B6" s="27">
        <f>INPUT!B14</f>
        <v/>
      </c>
    </row>
    <row r="7" ht="28" customHeight="1">
      <c r="A7" s="25" t="inlineStr">
        <is>
          <t>Selling Price per Unit</t>
        </is>
      </c>
      <c r="B7" s="27">
        <f>INPUT!B15</f>
        <v/>
      </c>
    </row>
    <row r="8" ht="28" customHeight="1">
      <c r="A8" s="25" t="inlineStr">
        <is>
          <t>Contribution Margin / Unit</t>
        </is>
      </c>
      <c r="B8" s="27">
        <f>B7-B6</f>
        <v/>
      </c>
    </row>
    <row r="9" ht="28" customHeight="1">
      <c r="A9" s="25" t="inlineStr">
        <is>
          <t>Contribution Margin Ratio</t>
        </is>
      </c>
      <c r="B9" s="28">
        <f>IF(B7=0,0,B8/B7)</f>
        <v/>
      </c>
    </row>
    <row r="10" ht="28" customHeight="1">
      <c r="A10" s="25" t="inlineStr">
        <is>
          <t>Break-Even Units (Monthly)</t>
        </is>
      </c>
      <c r="B10" s="29">
        <f>IF(B8=0,0,ROUNDUP(B4/B8,0))</f>
        <v/>
      </c>
    </row>
    <row r="11" ht="28" customHeight="1">
      <c r="A11" s="25" t="inlineStr">
        <is>
          <t>Break-Even Revenue (Monthly)</t>
        </is>
      </c>
      <c r="B11" s="26">
        <f>B10*B7</f>
        <v/>
      </c>
    </row>
    <row r="12" ht="28" customHeight="1">
      <c r="A12" s="25" t="inlineStr">
        <is>
          <t>Break-Even Units (Annual)</t>
        </is>
      </c>
      <c r="B12" s="29">
        <f>B10*CONFIG!B6</f>
        <v/>
      </c>
    </row>
    <row r="13" ht="28" customHeight="1">
      <c r="A13" s="25" t="inlineStr">
        <is>
          <t>Break-Even Revenue (Annual)</t>
        </is>
      </c>
      <c r="B13" s="26">
        <f>B12*B7</f>
        <v/>
      </c>
    </row>
    <row r="15" ht="28" customHeight="1">
      <c r="A15" s="13" t="inlineStr">
        <is>
          <t xml:space="preserve">  MARGIN OF SAFETY</t>
        </is>
      </c>
      <c r="B15" s="14" t="n"/>
      <c r="C15" s="14" t="n"/>
      <c r="D15" s="14" t="n"/>
    </row>
    <row r="16" ht="28" customHeight="1">
      <c r="A16" s="25" t="inlineStr">
        <is>
          <t>Current Monthly Sales (units)</t>
        </is>
      </c>
      <c r="B16" s="29">
        <f>INPUT!B18</f>
        <v/>
      </c>
    </row>
    <row r="17" ht="28" customHeight="1">
      <c r="A17" s="25" t="inlineStr">
        <is>
          <t>Current Monthly Revenue</t>
        </is>
      </c>
      <c r="B17" s="26">
        <f>B16*B7</f>
        <v/>
      </c>
    </row>
    <row r="18" ht="28" customHeight="1">
      <c r="A18" s="25" t="inlineStr">
        <is>
          <t>Margin of Safety (units)</t>
        </is>
      </c>
      <c r="B18" s="29">
        <f>B16-B10</f>
        <v/>
      </c>
    </row>
    <row r="19" ht="28" customHeight="1">
      <c r="A19" s="25" t="inlineStr">
        <is>
          <t>Margin of Safety (%)</t>
        </is>
      </c>
      <c r="B19" s="28">
        <f>IF(B16=0,0,B18/B16)</f>
        <v/>
      </c>
    </row>
    <row r="20" ht="28" customHeight="1">
      <c r="A20" s="25" t="inlineStr">
        <is>
          <t>Margin of Safety ($)</t>
        </is>
      </c>
      <c r="B20" s="26">
        <f>B17-B11</f>
        <v/>
      </c>
    </row>
    <row r="21" ht="28" customHeight="1">
      <c r="A21" s="25" t="inlineStr">
        <is>
          <t>Safety Status</t>
        </is>
      </c>
      <c r="B21" s="30">
        <f>IF(B19&gt;=0.25,"SAFE",IF(B19&gt;=0.10,"MODERATE","AT RISK"))</f>
        <v/>
      </c>
    </row>
    <row r="23" ht="28" customHeight="1">
      <c r="A23" s="22" t="inlineStr">
        <is>
          <t xml:space="preserve">  CURRENT PROFITABILITY</t>
        </is>
      </c>
      <c r="B23" s="23" t="n"/>
      <c r="C23" s="23" t="n"/>
      <c r="D23" s="23" t="n"/>
    </row>
    <row r="24" ht="28" customHeight="1">
      <c r="A24" s="25" t="inlineStr">
        <is>
          <t>Total Revenue (Monthly)</t>
        </is>
      </c>
      <c r="B24" s="26">
        <f>B17</f>
        <v/>
      </c>
    </row>
    <row r="25" ht="28" customHeight="1">
      <c r="A25" s="25" t="inlineStr">
        <is>
          <t>Total Variable Costs</t>
        </is>
      </c>
      <c r="B25" s="26">
        <f>B16*B6</f>
        <v/>
      </c>
    </row>
    <row r="26" ht="28" customHeight="1">
      <c r="A26" s="25" t="inlineStr">
        <is>
          <t>Total Contribution</t>
        </is>
      </c>
      <c r="B26" s="26">
        <f>B24-B25</f>
        <v/>
      </c>
    </row>
    <row r="27" ht="28" customHeight="1">
      <c r="A27" s="25" t="inlineStr">
        <is>
          <t>Operating Profit (Monthly)</t>
        </is>
      </c>
      <c r="B27" s="26">
        <f>B26-B4</f>
        <v/>
      </c>
    </row>
    <row r="28" ht="28" customHeight="1">
      <c r="A28" s="25" t="inlineStr">
        <is>
          <t>Operating Profit (Annual)</t>
        </is>
      </c>
      <c r="B28" s="26">
        <f>B27*CONFIG!B6</f>
        <v/>
      </c>
    </row>
    <row r="29" ht="28" customHeight="1">
      <c r="A29" s="25" t="inlineStr">
        <is>
          <t>Tax on Profit</t>
        </is>
      </c>
      <c r="B29" s="26">
        <f>IF(B27&gt;0,B27*CONFIG!B4,0)</f>
        <v/>
      </c>
    </row>
    <row r="30" ht="28" customHeight="1">
      <c r="A30" s="25" t="inlineStr">
        <is>
          <t>After-Tax Profit (Monthly)</t>
        </is>
      </c>
      <c r="B30" s="26">
        <f>B27-B29</f>
        <v/>
      </c>
    </row>
    <row r="31" ht="28" customHeight="1">
      <c r="A31" s="25" t="inlineStr">
        <is>
          <t>Profit Margin</t>
        </is>
      </c>
      <c r="B31" s="28">
        <f>IF(B24=0,0,B27/B24)</f>
        <v/>
      </c>
    </row>
    <row r="33" ht="28" customHeight="1">
      <c r="A33" s="7" t="inlineStr">
        <is>
          <t xml:space="preserve">  TARGET PROFIT ANALYSIS</t>
        </is>
      </c>
      <c r="B33" s="8" t="n"/>
      <c r="C33" s="8" t="n"/>
      <c r="D33" s="8" t="n"/>
    </row>
    <row r="34" ht="28" customHeight="1">
      <c r="A34" s="25" t="inlineStr">
        <is>
          <t>Target Monthly Profit</t>
        </is>
      </c>
      <c r="B34" s="26">
        <f>INPUT!B21</f>
        <v/>
      </c>
    </row>
    <row r="35" ht="28" customHeight="1">
      <c r="A35" s="25" t="inlineStr">
        <is>
          <t>Units for Target Profit</t>
        </is>
      </c>
      <c r="B35" s="29">
        <f>IF(B8=0,0,ROUNDUP((B4+B34)/B8,0))</f>
        <v/>
      </c>
    </row>
    <row r="36" ht="28" customHeight="1">
      <c r="A36" s="25" t="inlineStr">
        <is>
          <t>Revenue for Target Profit</t>
        </is>
      </c>
      <c r="B36" s="26">
        <f>B35*B7</f>
        <v/>
      </c>
    </row>
    <row r="37" ht="28" customHeight="1">
      <c r="A37" s="25" t="inlineStr">
        <is>
          <t>Additional Units Needed</t>
        </is>
      </c>
      <c r="B37" s="29">
        <f>MAX(0,B35-B16)</f>
        <v/>
      </c>
    </row>
    <row r="38" ht="28" customHeight="1">
      <c r="A38" s="25" t="inlineStr">
        <is>
          <t>Revenue Gap to Target</t>
        </is>
      </c>
      <c r="B38" s="26">
        <f>MAX(0,B36-B17)</f>
        <v/>
      </c>
    </row>
    <row r="40" ht="28" customHeight="1">
      <c r="A40" s="31" t="inlineStr">
        <is>
          <t xml:space="preserve">  WHAT-IF VOLUME ANALYSIS</t>
        </is>
      </c>
      <c r="B40" s="32" t="n"/>
      <c r="C40" s="32" t="n"/>
      <c r="D40" s="32" t="n"/>
    </row>
    <row r="41" ht="32" customHeight="1">
      <c r="A41" s="33" t="inlineStr">
        <is>
          <t>Volume (units)</t>
        </is>
      </c>
      <c r="B41" s="33" t="inlineStr">
        <is>
          <t>Revenue</t>
        </is>
      </c>
      <c r="C41" s="33" t="inlineStr">
        <is>
          <t>Total Costs</t>
        </is>
      </c>
      <c r="D41" s="33" t="inlineStr">
        <is>
          <t>Profit / (Loss)</t>
        </is>
      </c>
    </row>
    <row r="42">
      <c r="A42" s="34">
        <f>CONFIG!B3*1</f>
        <v/>
      </c>
      <c r="B42" s="35">
        <f>A42*B7</f>
        <v/>
      </c>
      <c r="C42" s="35">
        <f>B4+(A42*B6)</f>
        <v/>
      </c>
      <c r="D42" s="26">
        <f>B42-C42</f>
        <v/>
      </c>
    </row>
    <row r="43">
      <c r="A43" s="34">
        <f>CONFIG!B3*2</f>
        <v/>
      </c>
      <c r="B43" s="35">
        <f>A43*B7</f>
        <v/>
      </c>
      <c r="C43" s="35">
        <f>B4+(A43*B6)</f>
        <v/>
      </c>
      <c r="D43" s="26">
        <f>B43-C43</f>
        <v/>
      </c>
    </row>
    <row r="44">
      <c r="A44" s="34">
        <f>CONFIG!B3*3</f>
        <v/>
      </c>
      <c r="B44" s="35">
        <f>A44*B7</f>
        <v/>
      </c>
      <c r="C44" s="35">
        <f>B4+(A44*B6)</f>
        <v/>
      </c>
      <c r="D44" s="26">
        <f>B44-C44</f>
        <v/>
      </c>
    </row>
    <row r="45">
      <c r="A45" s="34">
        <f>CONFIG!B3*4</f>
        <v/>
      </c>
      <c r="B45" s="35">
        <f>A45*B7</f>
        <v/>
      </c>
      <c r="C45" s="35">
        <f>B4+(A45*B6)</f>
        <v/>
      </c>
      <c r="D45" s="26">
        <f>B45-C45</f>
        <v/>
      </c>
    </row>
    <row r="46">
      <c r="A46" s="34">
        <f>CONFIG!B3*5</f>
        <v/>
      </c>
      <c r="B46" s="35">
        <f>A46*B7</f>
        <v/>
      </c>
      <c r="C46" s="35">
        <f>B4+(A46*B6)</f>
        <v/>
      </c>
      <c r="D46" s="26">
        <f>B46-C46</f>
        <v/>
      </c>
    </row>
    <row r="47">
      <c r="A47" s="34">
        <f>CONFIG!B3*6</f>
        <v/>
      </c>
      <c r="B47" s="35">
        <f>A47*B7</f>
        <v/>
      </c>
      <c r="C47" s="35">
        <f>B4+(A47*B6)</f>
        <v/>
      </c>
      <c r="D47" s="26">
        <f>B47-C47</f>
        <v/>
      </c>
    </row>
    <row r="48">
      <c r="A48" s="34">
        <f>CONFIG!B3*7</f>
        <v/>
      </c>
      <c r="B48" s="35">
        <f>A48*B7</f>
        <v/>
      </c>
      <c r="C48" s="35">
        <f>B4+(A48*B6)</f>
        <v/>
      </c>
      <c r="D48" s="26">
        <f>B48-C48</f>
        <v/>
      </c>
    </row>
    <row r="49">
      <c r="A49" s="34">
        <f>CONFIG!B3*8</f>
        <v/>
      </c>
      <c r="B49" s="35">
        <f>A49*B7</f>
        <v/>
      </c>
      <c r="C49" s="35">
        <f>B4+(A49*B6)</f>
        <v/>
      </c>
      <c r="D49" s="26">
        <f>B49-C49</f>
        <v/>
      </c>
    </row>
    <row r="50">
      <c r="A50" s="34">
        <f>CONFIG!B3*9</f>
        <v/>
      </c>
      <c r="B50" s="35">
        <f>A50*B7</f>
        <v/>
      </c>
      <c r="C50" s="35">
        <f>B4+(A50*B6)</f>
        <v/>
      </c>
      <c r="D50" s="26">
        <f>B50-C50</f>
        <v/>
      </c>
    </row>
    <row r="51">
      <c r="A51" s="34">
        <f>CONFIG!B3*10</f>
        <v/>
      </c>
      <c r="B51" s="35">
        <f>A51*B7</f>
        <v/>
      </c>
      <c r="C51" s="35">
        <f>B4+(A51*B6)</f>
        <v/>
      </c>
      <c r="D51" s="26">
        <f>B51-C51</f>
        <v/>
      </c>
    </row>
    <row r="53" ht="28" customHeight="1">
      <c r="A53" s="19" t="inlineStr">
        <is>
          <t xml:space="preserve">  OPERATING LEVERAGE</t>
        </is>
      </c>
      <c r="B53" s="20" t="n"/>
      <c r="C53" s="20" t="n"/>
      <c r="D53" s="20" t="n"/>
    </row>
    <row r="54" ht="28" customHeight="1">
      <c r="A54" s="25" t="inlineStr">
        <is>
          <t>Degree of Op. Leverage</t>
        </is>
      </c>
      <c r="B54" s="36">
        <f>IF(B27=0,0,B26/B27)</f>
        <v/>
      </c>
    </row>
    <row r="55" ht="28" customHeight="1">
      <c r="A55" s="25" t="inlineStr">
        <is>
          <t>Revenue at Target Margin</t>
        </is>
      </c>
      <c r="B55" s="26">
        <f>IF((1-CONFIG!B5)=0,0,B4/(1-B6/B7-CONFIG!B5))</f>
        <v/>
      </c>
    </row>
    <row r="56" ht="28" customHeight="1">
      <c r="A56" s="25" t="inlineStr">
        <is>
          <t>Units at Target Margin</t>
        </is>
      </c>
      <c r="B56" s="29">
        <f>IF(B7=0,0,ROUNDUP(B55/B7,0))</f>
        <v/>
      </c>
    </row>
  </sheetData>
  <mergeCells count="7">
    <mergeCell ref="A1:D1"/>
    <mergeCell ref="A23:D23"/>
    <mergeCell ref="A40:D40"/>
    <mergeCell ref="A53:D53"/>
    <mergeCell ref="A3:D3"/>
    <mergeCell ref="A15:D15"/>
    <mergeCell ref="A33:D33"/>
  </mergeCells>
  <conditionalFormatting sqref="D42:D51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4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7" t="inlineStr">
        <is>
          <t>BREAK-EVEN ANALYSIS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BREAK-EVEN POINT</t>
        </is>
      </c>
      <c r="B4" s="16" t="n"/>
      <c r="C4" s="16" t="n"/>
      <c r="D4" s="16" t="n"/>
      <c r="E4" s="16" t="n"/>
    </row>
    <row r="5" ht="32" customHeight="1">
      <c r="A5" s="17" t="inlineStr">
        <is>
          <t>Break-Even Units/Month</t>
        </is>
      </c>
      <c r="B5" s="38">
        <f>LOGIC!B10</f>
        <v/>
      </c>
    </row>
    <row r="6" ht="32" customHeight="1">
      <c r="A6" s="17" t="inlineStr">
        <is>
          <t>Break-Even Revenue/Month</t>
        </is>
      </c>
      <c r="B6" s="39">
        <f>LOGIC!B11</f>
        <v/>
      </c>
    </row>
    <row r="7" ht="32" customHeight="1">
      <c r="A7" s="17" t="inlineStr">
        <is>
          <t>Break-Even Units/Year</t>
        </is>
      </c>
      <c r="B7" s="38">
        <f>LOGIC!B12</f>
        <v/>
      </c>
    </row>
    <row r="8" ht="32" customHeight="1">
      <c r="A8" s="17" t="inlineStr">
        <is>
          <t>Break-Even Revenue/Year</t>
        </is>
      </c>
      <c r="B8" s="39">
        <f>LOGIC!B13</f>
        <v/>
      </c>
    </row>
    <row r="10" ht="28" customHeight="1">
      <c r="A10" s="22" t="inlineStr">
        <is>
          <t xml:space="preserve">  CONTRIBUTION MARGIN</t>
        </is>
      </c>
      <c r="B10" s="23" t="n"/>
      <c r="C10" s="23" t="n"/>
      <c r="D10" s="23" t="n"/>
      <c r="E10" s="23" t="n"/>
    </row>
    <row r="11" ht="32" customHeight="1">
      <c r="A11" s="17" t="inlineStr">
        <is>
          <t>Contribution Margin/Unit</t>
        </is>
      </c>
      <c r="B11" s="40">
        <f>LOGIC!B8</f>
        <v/>
      </c>
    </row>
    <row r="12" ht="32" customHeight="1">
      <c r="A12" s="17" t="inlineStr">
        <is>
          <t>Contribution Margin Ratio</t>
        </is>
      </c>
      <c r="B12" s="41">
        <f>LOGIC!B9</f>
        <v/>
      </c>
    </row>
    <row r="14" ht="28" customHeight="1">
      <c r="A14" s="13" t="inlineStr">
        <is>
          <t xml:space="preserve">  MARGIN OF SAFETY</t>
        </is>
      </c>
      <c r="B14" s="14" t="n"/>
      <c r="C14" s="14" t="n"/>
      <c r="D14" s="14" t="n"/>
      <c r="E14" s="14" t="n"/>
    </row>
    <row r="15" ht="32" customHeight="1">
      <c r="A15" s="17" t="inlineStr">
        <is>
          <t>Safety Margin (units)</t>
        </is>
      </c>
      <c r="B15" s="38">
        <f>LOGIC!B18</f>
        <v/>
      </c>
    </row>
    <row r="16" ht="32" customHeight="1">
      <c r="A16" s="17" t="inlineStr">
        <is>
          <t>Safety Margin (%)</t>
        </is>
      </c>
      <c r="B16" s="41">
        <f>LOGIC!B19</f>
        <v/>
      </c>
    </row>
    <row r="17" ht="32" customHeight="1">
      <c r="A17" s="17" t="inlineStr">
        <is>
          <t>Safety Margin ($)</t>
        </is>
      </c>
      <c r="B17" s="39">
        <f>LOGIC!B20</f>
        <v/>
      </c>
    </row>
    <row r="18" ht="32" customHeight="1">
      <c r="A18" s="17" t="inlineStr">
        <is>
          <t>Safety Status</t>
        </is>
      </c>
      <c r="B18" s="42">
        <f>LOGIC!B21</f>
        <v/>
      </c>
    </row>
    <row r="20" ht="28" customHeight="1">
      <c r="A20" s="19" t="inlineStr">
        <is>
          <t xml:space="preserve">  CURRENT PROFITABILITY</t>
        </is>
      </c>
      <c r="B20" s="20" t="n"/>
      <c r="C20" s="20" t="n"/>
      <c r="D20" s="20" t="n"/>
      <c r="E20" s="20" t="n"/>
    </row>
    <row r="21" ht="32" customHeight="1">
      <c r="A21" s="17" t="inlineStr">
        <is>
          <t>Monthly Revenue</t>
        </is>
      </c>
      <c r="B21" s="39">
        <f>LOGIC!B24</f>
        <v/>
      </c>
    </row>
    <row r="22" ht="32" customHeight="1">
      <c r="A22" s="17" t="inlineStr">
        <is>
          <t>Operating Profit/Month</t>
        </is>
      </c>
      <c r="B22" s="39">
        <f>LOGIC!B27</f>
        <v/>
      </c>
    </row>
    <row r="23" ht="32" customHeight="1">
      <c r="A23" s="17" t="inlineStr">
        <is>
          <t>After-Tax Profit/Month</t>
        </is>
      </c>
      <c r="B23" s="39">
        <f>LOGIC!B30</f>
        <v/>
      </c>
    </row>
    <row r="24" ht="32" customHeight="1">
      <c r="A24" s="17" t="inlineStr">
        <is>
          <t>Profit Margin</t>
        </is>
      </c>
      <c r="B24" s="41">
        <f>LOGIC!B31</f>
        <v/>
      </c>
    </row>
    <row r="26" ht="28" customHeight="1">
      <c r="A26" s="7" t="inlineStr">
        <is>
          <t xml:space="preserve">  TARGET PROFIT</t>
        </is>
      </c>
      <c r="B26" s="8" t="n"/>
      <c r="C26" s="8" t="n"/>
      <c r="D26" s="8" t="n"/>
      <c r="E26" s="8" t="n"/>
    </row>
    <row r="27" ht="32" customHeight="1">
      <c r="A27" s="17" t="inlineStr">
        <is>
          <t>Units for Target Profit</t>
        </is>
      </c>
      <c r="B27" s="38">
        <f>LOGIC!B35</f>
        <v/>
      </c>
    </row>
    <row r="28" ht="32" customHeight="1">
      <c r="A28" s="17" t="inlineStr">
        <is>
          <t>Revenue for Target Profit</t>
        </is>
      </c>
      <c r="B28" s="39">
        <f>LOGIC!B36</f>
        <v/>
      </c>
    </row>
    <row r="29" ht="32" customHeight="1">
      <c r="A29" s="17" t="inlineStr">
        <is>
          <t>Additional Units Needed</t>
        </is>
      </c>
      <c r="B29" s="38">
        <f>LOGIC!B37</f>
        <v/>
      </c>
    </row>
    <row r="31" ht="28" customHeight="1">
      <c r="A31" s="31" t="inlineStr">
        <is>
          <t xml:space="preserve">  WHAT-IF SCENARIOS</t>
        </is>
      </c>
      <c r="B31" s="32" t="n"/>
      <c r="C31" s="32" t="n"/>
      <c r="D31" s="32" t="n"/>
    </row>
    <row r="32" ht="32" customHeight="1">
      <c r="A32" s="33" t="inlineStr">
        <is>
          <t>Volume</t>
        </is>
      </c>
      <c r="B32" s="33" t="inlineStr">
        <is>
          <t>Revenue</t>
        </is>
      </c>
      <c r="C32" s="33" t="inlineStr">
        <is>
          <t>Total Costs</t>
        </is>
      </c>
      <c r="D32" s="33" t="inlineStr">
        <is>
          <t>Profit/(Loss)</t>
        </is>
      </c>
    </row>
    <row r="33">
      <c r="A33" s="43">
        <f>LOGIC!A42</f>
        <v/>
      </c>
      <c r="B33" s="44">
        <f>LOGIC!B42</f>
        <v/>
      </c>
      <c r="C33" s="44">
        <f>LOGIC!C42</f>
        <v/>
      </c>
      <c r="D33" s="45">
        <f>LOGIC!D42</f>
        <v/>
      </c>
    </row>
    <row r="34">
      <c r="A34" s="43">
        <f>LOGIC!A43</f>
        <v/>
      </c>
      <c r="B34" s="44">
        <f>LOGIC!B43</f>
        <v/>
      </c>
      <c r="C34" s="44">
        <f>LOGIC!C43</f>
        <v/>
      </c>
      <c r="D34" s="45">
        <f>LOGIC!D43</f>
        <v/>
      </c>
    </row>
    <row r="35">
      <c r="A35" s="43">
        <f>LOGIC!A44</f>
        <v/>
      </c>
      <c r="B35" s="44">
        <f>LOGIC!B44</f>
        <v/>
      </c>
      <c r="C35" s="44">
        <f>LOGIC!C44</f>
        <v/>
      </c>
      <c r="D35" s="45">
        <f>LOGIC!D44</f>
        <v/>
      </c>
    </row>
    <row r="36">
      <c r="A36" s="43">
        <f>LOGIC!A45</f>
        <v/>
      </c>
      <c r="B36" s="44">
        <f>LOGIC!B45</f>
        <v/>
      </c>
      <c r="C36" s="44">
        <f>LOGIC!C45</f>
        <v/>
      </c>
      <c r="D36" s="45">
        <f>LOGIC!D45</f>
        <v/>
      </c>
    </row>
    <row r="37">
      <c r="A37" s="43">
        <f>LOGIC!A46</f>
        <v/>
      </c>
      <c r="B37" s="44">
        <f>LOGIC!B46</f>
        <v/>
      </c>
      <c r="C37" s="44">
        <f>LOGIC!C46</f>
        <v/>
      </c>
      <c r="D37" s="45">
        <f>LOGIC!D46</f>
        <v/>
      </c>
    </row>
    <row r="38">
      <c r="A38" s="43">
        <f>LOGIC!A47</f>
        <v/>
      </c>
      <c r="B38" s="44">
        <f>LOGIC!B47</f>
        <v/>
      </c>
      <c r="C38" s="44">
        <f>LOGIC!C47</f>
        <v/>
      </c>
      <c r="D38" s="45">
        <f>LOGIC!D47</f>
        <v/>
      </c>
    </row>
    <row r="39">
      <c r="A39" s="43">
        <f>LOGIC!A48</f>
        <v/>
      </c>
      <c r="B39" s="44">
        <f>LOGIC!B48</f>
        <v/>
      </c>
      <c r="C39" s="44">
        <f>LOGIC!C48</f>
        <v/>
      </c>
      <c r="D39" s="45">
        <f>LOGIC!D48</f>
        <v/>
      </c>
    </row>
    <row r="40">
      <c r="A40" s="43">
        <f>LOGIC!A49</f>
        <v/>
      </c>
      <c r="B40" s="44">
        <f>LOGIC!B49</f>
        <v/>
      </c>
      <c r="C40" s="44">
        <f>LOGIC!C49</f>
        <v/>
      </c>
      <c r="D40" s="45">
        <f>LOGIC!D49</f>
        <v/>
      </c>
    </row>
    <row r="41">
      <c r="A41" s="43">
        <f>LOGIC!A50</f>
        <v/>
      </c>
      <c r="B41" s="44">
        <f>LOGIC!B50</f>
        <v/>
      </c>
      <c r="C41" s="44">
        <f>LOGIC!C50</f>
        <v/>
      </c>
      <c r="D41" s="45">
        <f>LOGIC!D50</f>
        <v/>
      </c>
    </row>
    <row r="42">
      <c r="A42" s="43">
        <f>LOGIC!A51</f>
        <v/>
      </c>
      <c r="B42" s="44">
        <f>LOGIC!B51</f>
        <v/>
      </c>
      <c r="C42" s="44">
        <f>LOGIC!C51</f>
        <v/>
      </c>
      <c r="D42" s="45">
        <f>LOGIC!D51</f>
        <v/>
      </c>
    </row>
    <row r="44" ht="24" customHeight="1">
      <c r="A44" s="46" t="inlineStr">
        <is>
          <t>RangeLead.com  |  Premium B2B Lead Data  |  Free Download — rangelead.com/free-tools</t>
        </is>
      </c>
    </row>
  </sheetData>
  <mergeCells count="9">
    <mergeCell ref="A4:E4"/>
    <mergeCell ref="A31:D31"/>
    <mergeCell ref="A20:E20"/>
    <mergeCell ref="A26:E26"/>
    <mergeCell ref="A2:E2"/>
    <mergeCell ref="A10:E10"/>
    <mergeCell ref="A1:E1"/>
    <mergeCell ref="A14:E14"/>
    <mergeCell ref="A44:E44"/>
  </mergeCells>
  <conditionalFormatting sqref="B18">
    <cfRule type="cellIs" priority="1" operator="equal" dxfId="0">
      <formula>"SAFE"</formula>
    </cfRule>
    <cfRule type="cellIs" priority="2" operator="equal" dxfId="2">
      <formula>"MODERATE"</formula>
    </cfRule>
    <cfRule type="cellIs" priority="3" operator="equal" dxfId="1">
      <formula>"AT RISK"</formula>
    </cfRule>
  </conditionalFormatting>
  <conditionalFormatting sqref="D33:D42">
    <cfRule type="cellIs" priority="4" operator="greaterThan" dxfId="0">
      <formula>0</formula>
    </cfRule>
    <cfRule type="cellIs" priority="5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