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&quot;$&quot;#,##0"/>
    <numFmt numFmtId="166" formatCode="0.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6"/>
    </font>
    <font>
      <name val="Aptos"/>
      <b val="1"/>
      <color rgb="000F1B2D"/>
      <sz val="13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D97706"/>
        <bgColor rgb="00D97706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F1F5F9"/>
        <bgColor rgb="00F1F5F9"/>
      </patternFill>
    </fill>
    <fill>
      <patternFill patternType="solid">
        <fgColor rgb="000891B2"/>
        <bgColor rgb="000891B2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DC2626"/>
        <bgColor rgb="00DC262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0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164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165" fontId="7" fillId="5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left" vertical="center"/>
    </xf>
    <xf numFmtId="0" fontId="0" fillId="7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left" vertical="center"/>
    </xf>
    <xf numFmtId="0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left" vertical="center"/>
    </xf>
    <xf numFmtId="0" fontId="7" fillId="9" borderId="1" applyAlignment="1" pivotButton="0" quotePrefix="0" xfId="0">
      <alignment horizontal="center" vertical="center"/>
    </xf>
    <xf numFmtId="165" fontId="7" fillId="9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left" vertical="center"/>
    </xf>
    <xf numFmtId="165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left" vertical="center"/>
    </xf>
    <xf numFmtId="0" fontId="0" fillId="11" borderId="1" pivotButton="0" quotePrefix="0" xfId="0"/>
    <xf numFmtId="0" fontId="9" fillId="3" borderId="1" applyAlignment="1" pivotButton="0" quotePrefix="0" xfId="0">
      <alignment horizontal="center" vertical="center"/>
    </xf>
    <xf numFmtId="0" fontId="6" fillId="10" borderId="1" applyAlignment="1" pivotButton="0" quotePrefix="0" xfId="0">
      <alignment horizontal="left" vertical="center"/>
    </xf>
    <xf numFmtId="165" fontId="10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3" fontId="10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2" borderId="1" applyAlignment="1" pivotButton="0" quotePrefix="0" xfId="0">
      <alignment horizontal="left" vertical="center"/>
    </xf>
    <xf numFmtId="165" fontId="12" fillId="13" borderId="1" applyAlignment="1" pivotButton="0" quotePrefix="0" xfId="0">
      <alignment horizontal="center" vertical="center"/>
    </xf>
    <xf numFmtId="3" fontId="13" fillId="13" borderId="1" applyAlignment="1" pivotButton="0" quotePrefix="0" xfId="0">
      <alignment horizontal="center" vertical="center"/>
    </xf>
    <xf numFmtId="166" fontId="13" fillId="13" borderId="1" applyAlignment="1" pivotButton="0" quotePrefix="0" xfId="0">
      <alignment horizontal="center" vertical="center"/>
    </xf>
    <xf numFmtId="0" fontId="13" fillId="13" borderId="1" applyAlignment="1" pivotButton="0" quotePrefix="0" xfId="0">
      <alignment horizontal="center" vertical="center"/>
    </xf>
    <xf numFmtId="165" fontId="10" fillId="12" borderId="1" applyAlignment="1" pivotButton="0" quotePrefix="0" xfId="0">
      <alignment horizontal="center" vertical="center"/>
    </xf>
    <xf numFmtId="164" fontId="7" fillId="12" borderId="1" applyAlignment="1" pivotButton="0" quotePrefix="0" xfId="0">
      <alignment horizontal="center" vertical="center"/>
    </xf>
    <xf numFmtId="165" fontId="7" fillId="12" borderId="1" applyAlignment="1" pivotButton="0" quotePrefix="0" xfId="0">
      <alignment horizontal="center" vertical="center"/>
    </xf>
    <xf numFmtId="0" fontId="5" fillId="14" borderId="1" applyAlignment="1" pivotButton="0" quotePrefix="0" xfId="0">
      <alignment horizontal="left" vertical="center"/>
    </xf>
    <xf numFmtId="0" fontId="0" fillId="14" borderId="1" pivotButton="0" quotePrefix="0" xfId="0"/>
    <xf numFmtId="165" fontId="13" fillId="13" borderId="1" applyAlignment="1" pivotButton="0" quotePrefix="0" xfId="0">
      <alignment horizontal="center" vertical="center"/>
    </xf>
    <xf numFmtId="164" fontId="13" fillId="13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ACCOUNTS RECEIVABLE AGING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Track outstanding invoices by aging bucket (0-30, 31-60, 61-90, 90+ days). Monitor Days Sales Outstanding (DSO), identify overdue accounts, and estimate collection probability for better cash flow management.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Customer name</t>
        </is>
      </c>
    </row>
    <row r="9" ht="22" customHeight="1">
      <c r="A9" s="6" t="inlineStr">
        <is>
          <t xml:space="preserve">  • Invoice number and date</t>
        </is>
      </c>
    </row>
    <row r="10" ht="22" customHeight="1">
      <c r="A10" s="6" t="inlineStr">
        <is>
          <t xml:space="preserve">  • Invoice amount</t>
        </is>
      </c>
    </row>
    <row r="11" ht="22" customHeight="1">
      <c r="A11" s="6" t="inlineStr">
        <is>
          <t xml:space="preserve">  • Payment status (Open, Partial, Paid)</t>
        </is>
      </c>
    </row>
    <row r="12" ht="22" customHeight="1">
      <c r="A12" s="6" t="inlineStr">
        <is>
          <t xml:space="preserve">  • Amount paid (if partial)</t>
        </is>
      </c>
    </row>
    <row r="13" ht="22" customHeight="1">
      <c r="A13" s="6" t="inlineStr">
        <is>
          <t xml:space="preserve">  • Report date (as-of date for aging)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Aging buckets: Current (0-30), 31-60, 61-90, 90+ days</t>
        </is>
      </c>
    </row>
    <row r="17" ht="22" customHeight="1">
      <c r="A17" s="6" t="inlineStr">
        <is>
          <t xml:space="preserve">  • Total outstanding by bucket</t>
        </is>
      </c>
    </row>
    <row r="18" ht="22" customHeight="1">
      <c r="A18" s="6" t="inlineStr">
        <is>
          <t xml:space="preserve">  • Days Sales Outstanding (DSO)</t>
        </is>
      </c>
    </row>
    <row r="19" ht="22" customHeight="1">
      <c r="A19" s="6" t="inlineStr">
        <is>
          <t xml:space="preserve">  • Collection probability by aging bucket</t>
        </is>
      </c>
    </row>
    <row r="20" ht="22" customHeight="1">
      <c r="A20" s="6" t="inlineStr">
        <is>
          <t xml:space="preserve">  • Customer-level outstanding totals</t>
        </is>
      </c>
    </row>
    <row r="21" ht="22" customHeight="1">
      <c r="A21" s="6" t="inlineStr">
        <is>
          <t xml:space="preserve">  • Risk status per invoice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6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Aging &amp; Collection Settings</t>
        </is>
      </c>
      <c r="B1" s="8" t="n"/>
      <c r="C1" s="8" t="n"/>
    </row>
    <row r="3" ht="26" customHeight="1">
      <c r="A3" s="9" t="inlineStr">
        <is>
          <t>Report Date (As-Of)</t>
        </is>
      </c>
      <c r="B3" s="10" t="inlineStr">
        <is>
          <t>2024-03-31</t>
        </is>
      </c>
      <c r="C3" s="11" t="inlineStr">
        <is>
          <t>Date for aging calculation</t>
        </is>
      </c>
    </row>
    <row r="4" ht="26" customHeight="1">
      <c r="A4" s="9" t="inlineStr">
        <is>
          <t>Bucket 1 Max Days</t>
        </is>
      </c>
      <c r="B4" s="12" t="n">
        <v>30</v>
      </c>
      <c r="C4" s="11" t="inlineStr">
        <is>
          <t>Current / 0-30 days</t>
        </is>
      </c>
    </row>
    <row r="5" ht="26" customHeight="1">
      <c r="A5" s="9" t="inlineStr">
        <is>
          <t>Bucket 2 Max Days</t>
        </is>
      </c>
      <c r="B5" s="12" t="n">
        <v>60</v>
      </c>
      <c r="C5" s="11" t="inlineStr">
        <is>
          <t>31-60 days</t>
        </is>
      </c>
    </row>
    <row r="6" ht="26" customHeight="1">
      <c r="A6" s="9" t="inlineStr">
        <is>
          <t>Bucket 3 Max Days</t>
        </is>
      </c>
      <c r="B6" s="12" t="n">
        <v>90</v>
      </c>
      <c r="C6" s="11" t="inlineStr">
        <is>
          <t>61-90 days</t>
        </is>
      </c>
    </row>
    <row r="8" ht="28" customHeight="1">
      <c r="A8" s="13" t="inlineStr">
        <is>
          <t xml:space="preserve">  COLLECTION PROBABILITY</t>
        </is>
      </c>
      <c r="B8" s="14" t="n"/>
      <c r="C8" s="14" t="n"/>
    </row>
    <row r="9" ht="26" customHeight="1">
      <c r="A9" s="9" t="inlineStr">
        <is>
          <t>Current (0-30 days)</t>
        </is>
      </c>
      <c r="B9" s="15" t="n">
        <v>0.98</v>
      </c>
      <c r="C9" s="11" t="inlineStr">
        <is>
          <t>Expected collection rate</t>
        </is>
      </c>
    </row>
    <row r="10" ht="26" customHeight="1">
      <c r="A10" s="9" t="inlineStr">
        <is>
          <t>31-60 days</t>
        </is>
      </c>
      <c r="B10" s="15" t="n">
        <v>0.9</v>
      </c>
      <c r="C10" s="11" t="inlineStr">
        <is>
          <t>Expected collection rate</t>
        </is>
      </c>
    </row>
    <row r="11" ht="26" customHeight="1">
      <c r="A11" s="9" t="inlineStr">
        <is>
          <t>61-90 days</t>
        </is>
      </c>
      <c r="B11" s="15" t="n">
        <v>0.75</v>
      </c>
      <c r="C11" s="11" t="inlineStr">
        <is>
          <t>Expected collection rate</t>
        </is>
      </c>
    </row>
    <row r="12" ht="26" customHeight="1">
      <c r="A12" s="9" t="inlineStr">
        <is>
          <t>90+ days</t>
        </is>
      </c>
      <c r="B12" s="15" t="n">
        <v>0.5</v>
      </c>
      <c r="C12" s="11" t="inlineStr">
        <is>
          <t>Expected collection rate</t>
        </is>
      </c>
    </row>
    <row r="14" ht="28" customHeight="1">
      <c r="A14" s="16" t="inlineStr">
        <is>
          <t xml:space="preserve">  REVENUE REFERENCE</t>
        </is>
      </c>
      <c r="B14" s="17" t="n"/>
      <c r="C14" s="17" t="n"/>
    </row>
    <row r="15" ht="26" customHeight="1">
      <c r="A15" s="9" t="inlineStr">
        <is>
          <t>Annual Revenue (for DSO)</t>
        </is>
      </c>
      <c r="B15" s="18" t="n">
        <v>600000</v>
      </c>
      <c r="C15" s="11" t="inlineStr">
        <is>
          <t>Total annual revenue</t>
        </is>
      </c>
    </row>
    <row r="16" ht="26" customHeight="1">
      <c r="A16" s="9" t="inlineStr">
        <is>
          <t>Credit Sales %</t>
        </is>
      </c>
      <c r="B16" s="15" t="n">
        <v>0.8</v>
      </c>
      <c r="C16" s="11" t="inlineStr">
        <is>
          <t>% of revenue on credit terms</t>
        </is>
      </c>
    </row>
  </sheetData>
  <mergeCells count="3">
    <mergeCell ref="A1:C1"/>
    <mergeCell ref="A14:C14"/>
    <mergeCell ref="A8:C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F32"/>
  <sheetViews>
    <sheetView showGridLines="0" zoomScale="110" workbookViewId="0">
      <selection activeCell="A1" sqref="A1"/>
    </sheetView>
  </sheetViews>
  <sheetFormatPr baseColWidth="8" defaultRowHeight="15"/>
  <cols>
    <col width="20" customWidth="1" min="1" max="1"/>
    <col width="14" customWidth="1" min="2" max="2"/>
    <col width="14" customWidth="1" min="3" max="3"/>
    <col width="14" customWidth="1" min="4" max="4"/>
    <col width="12" customWidth="1" min="5" max="5"/>
    <col width="14" customWidth="1" min="6" max="6"/>
    <col width="16" customWidth="1" min="7" max="7"/>
    <col width="16" customWidth="1" min="8" max="8"/>
  </cols>
  <sheetData>
    <row r="1" ht="28" customHeight="1">
      <c r="A1" s="19" t="inlineStr">
        <is>
          <t xml:space="preserve">  INVOICE DATA — Enter data in yellow cells</t>
        </is>
      </c>
      <c r="B1" s="20" t="n"/>
      <c r="C1" s="20" t="n"/>
      <c r="D1" s="20" t="n"/>
      <c r="E1" s="20" t="n"/>
      <c r="F1" s="20" t="n"/>
    </row>
    <row r="2" ht="32" customHeight="1">
      <c r="A2" s="21" t="inlineStr">
        <is>
          <t>Customer</t>
        </is>
      </c>
      <c r="B2" s="21" t="inlineStr">
        <is>
          <t>Invoice #</t>
        </is>
      </c>
      <c r="C2" s="21" t="inlineStr">
        <is>
          <t>Invoice Date</t>
        </is>
      </c>
      <c r="D2" s="21" t="inlineStr">
        <is>
          <t>Amount</t>
        </is>
      </c>
      <c r="E2" s="21" t="inlineStr">
        <is>
          <t>Status</t>
        </is>
      </c>
      <c r="F2" s="21" t="inlineStr">
        <is>
          <t>Paid Amount</t>
        </is>
      </c>
    </row>
    <row r="3">
      <c r="A3" s="22" t="inlineStr">
        <is>
          <t>Acme Corp</t>
        </is>
      </c>
      <c r="B3" s="23" t="inlineStr">
        <is>
          <t>INV-001</t>
        </is>
      </c>
      <c r="C3" s="23" t="inlineStr">
        <is>
          <t>2024-03-25</t>
        </is>
      </c>
      <c r="D3" s="24" t="n">
        <v>15000</v>
      </c>
      <c r="E3" s="23" t="inlineStr">
        <is>
          <t>Open</t>
        </is>
      </c>
      <c r="F3" s="24" t="n">
        <v>0</v>
      </c>
    </row>
    <row r="4">
      <c r="A4" s="25" t="inlineStr">
        <is>
          <t>Acme Corp</t>
        </is>
      </c>
      <c r="B4" s="26" t="inlineStr">
        <is>
          <t>INV-002</t>
        </is>
      </c>
      <c r="C4" s="26" t="inlineStr">
        <is>
          <t>2024-03-10</t>
        </is>
      </c>
      <c r="D4" s="27" t="n">
        <v>8500</v>
      </c>
      <c r="E4" s="26" t="inlineStr">
        <is>
          <t>Partial</t>
        </is>
      </c>
      <c r="F4" s="27" t="n">
        <v>4000</v>
      </c>
    </row>
    <row r="5">
      <c r="A5" s="22" t="inlineStr">
        <is>
          <t>Beta LLC</t>
        </is>
      </c>
      <c r="B5" s="23" t="inlineStr">
        <is>
          <t>INV-003</t>
        </is>
      </c>
      <c r="C5" s="23" t="inlineStr">
        <is>
          <t>2024-02-20</t>
        </is>
      </c>
      <c r="D5" s="24" t="n">
        <v>12000</v>
      </c>
      <c r="E5" s="23" t="inlineStr">
        <is>
          <t>Open</t>
        </is>
      </c>
      <c r="F5" s="24" t="n">
        <v>0</v>
      </c>
    </row>
    <row r="6">
      <c r="A6" s="25" t="inlineStr">
        <is>
          <t>Beta LLC</t>
        </is>
      </c>
      <c r="B6" s="26" t="inlineStr">
        <is>
          <t>INV-004</t>
        </is>
      </c>
      <c r="C6" s="26" t="inlineStr">
        <is>
          <t>2024-01-15</t>
        </is>
      </c>
      <c r="D6" s="27" t="n">
        <v>6500</v>
      </c>
      <c r="E6" s="26" t="inlineStr">
        <is>
          <t>Partial</t>
        </is>
      </c>
      <c r="F6" s="27" t="n">
        <v>3000</v>
      </c>
    </row>
    <row r="7">
      <c r="A7" s="22" t="inlineStr">
        <is>
          <t>Gamma Inc</t>
        </is>
      </c>
      <c r="B7" s="23" t="inlineStr">
        <is>
          <t>INV-005</t>
        </is>
      </c>
      <c r="C7" s="23" t="inlineStr">
        <is>
          <t>2024-03-28</t>
        </is>
      </c>
      <c r="D7" s="24" t="n">
        <v>22000</v>
      </c>
      <c r="E7" s="23" t="inlineStr">
        <is>
          <t>Open</t>
        </is>
      </c>
      <c r="F7" s="24" t="n">
        <v>0</v>
      </c>
    </row>
    <row r="8">
      <c r="A8" s="25" t="inlineStr">
        <is>
          <t>Gamma Inc</t>
        </is>
      </c>
      <c r="B8" s="26" t="inlineStr">
        <is>
          <t>INV-006</t>
        </is>
      </c>
      <c r="C8" s="26" t="inlineStr">
        <is>
          <t>2024-02-05</t>
        </is>
      </c>
      <c r="D8" s="27" t="n">
        <v>9000</v>
      </c>
      <c r="E8" s="26" t="inlineStr">
        <is>
          <t>Open</t>
        </is>
      </c>
      <c r="F8" s="27" t="n">
        <v>0</v>
      </c>
    </row>
    <row r="9">
      <c r="A9" s="22" t="inlineStr">
        <is>
          <t>Delta Co</t>
        </is>
      </c>
      <c r="B9" s="23" t="inlineStr">
        <is>
          <t>INV-007</t>
        </is>
      </c>
      <c r="C9" s="23" t="inlineStr">
        <is>
          <t>2024-01-10</t>
        </is>
      </c>
      <c r="D9" s="24" t="n">
        <v>18000</v>
      </c>
      <c r="E9" s="23" t="inlineStr">
        <is>
          <t>Open</t>
        </is>
      </c>
      <c r="F9" s="24" t="n">
        <v>0</v>
      </c>
    </row>
    <row r="10">
      <c r="A10" s="25" t="inlineStr">
        <is>
          <t>Delta Co</t>
        </is>
      </c>
      <c r="B10" s="26" t="inlineStr">
        <is>
          <t>INV-008</t>
        </is>
      </c>
      <c r="C10" s="26" t="inlineStr">
        <is>
          <t>2023-12-01</t>
        </is>
      </c>
      <c r="D10" s="27" t="n">
        <v>7500</v>
      </c>
      <c r="E10" s="26" t="inlineStr">
        <is>
          <t>Partial</t>
        </is>
      </c>
      <c r="F10" s="27" t="n">
        <v>2000</v>
      </c>
    </row>
    <row r="11">
      <c r="A11" s="22" t="inlineStr">
        <is>
          <t>Epsilon Ltd</t>
        </is>
      </c>
      <c r="B11" s="23" t="inlineStr">
        <is>
          <t>INV-009</t>
        </is>
      </c>
      <c r="C11" s="23" t="inlineStr">
        <is>
          <t>2024-03-15</t>
        </is>
      </c>
      <c r="D11" s="24" t="n">
        <v>5500</v>
      </c>
      <c r="E11" s="23" t="inlineStr">
        <is>
          <t>Open</t>
        </is>
      </c>
      <c r="F11" s="24" t="n">
        <v>0</v>
      </c>
    </row>
    <row r="12">
      <c r="A12" s="25" t="inlineStr">
        <is>
          <t>Epsilon Ltd</t>
        </is>
      </c>
      <c r="B12" s="26" t="inlineStr">
        <is>
          <t>INV-010</t>
        </is>
      </c>
      <c r="C12" s="26" t="inlineStr">
        <is>
          <t>2024-02-28</t>
        </is>
      </c>
      <c r="D12" s="27" t="n">
        <v>11000</v>
      </c>
      <c r="E12" s="26" t="inlineStr">
        <is>
          <t>Paid</t>
        </is>
      </c>
      <c r="F12" s="27" t="n">
        <v>11000</v>
      </c>
    </row>
    <row r="13">
      <c r="A13" s="22" t="inlineStr">
        <is>
          <t>Zeta Group</t>
        </is>
      </c>
      <c r="B13" s="23" t="inlineStr">
        <is>
          <t>INV-011</t>
        </is>
      </c>
      <c r="C13" s="23" t="inlineStr">
        <is>
          <t>2024-01-05</t>
        </is>
      </c>
      <c r="D13" s="24" t="n">
        <v>14000</v>
      </c>
      <c r="E13" s="23" t="inlineStr">
        <is>
          <t>Open</t>
        </is>
      </c>
      <c r="F13" s="24" t="n">
        <v>0</v>
      </c>
    </row>
    <row r="14">
      <c r="A14" s="25" t="inlineStr">
        <is>
          <t>Zeta Group</t>
        </is>
      </c>
      <c r="B14" s="26" t="inlineStr">
        <is>
          <t>INV-012</t>
        </is>
      </c>
      <c r="C14" s="26" t="inlineStr">
        <is>
          <t>2023-11-15</t>
        </is>
      </c>
      <c r="D14" s="27" t="n">
        <v>9500</v>
      </c>
      <c r="E14" s="26" t="inlineStr">
        <is>
          <t>Open</t>
        </is>
      </c>
      <c r="F14" s="27" t="n">
        <v>0</v>
      </c>
    </row>
    <row r="15">
      <c r="A15" s="22" t="inlineStr">
        <is>
          <t>Eta Systems</t>
        </is>
      </c>
      <c r="B15" s="23" t="inlineStr">
        <is>
          <t>INV-013</t>
        </is>
      </c>
      <c r="C15" s="23" t="inlineStr">
        <is>
          <t>2024-03-20</t>
        </is>
      </c>
      <c r="D15" s="24" t="n">
        <v>7000</v>
      </c>
      <c r="E15" s="23" t="inlineStr">
        <is>
          <t>Open</t>
        </is>
      </c>
      <c r="F15" s="24" t="n">
        <v>0</v>
      </c>
    </row>
    <row r="16">
      <c r="A16" s="25" t="inlineStr">
        <is>
          <t>Theta Corp</t>
        </is>
      </c>
      <c r="B16" s="26" t="inlineStr">
        <is>
          <t>INV-014</t>
        </is>
      </c>
      <c r="C16" s="26" t="inlineStr">
        <is>
          <t>2023-12-20</t>
        </is>
      </c>
      <c r="D16" s="27" t="n">
        <v>16000</v>
      </c>
      <c r="E16" s="26" t="inlineStr">
        <is>
          <t>Partial</t>
        </is>
      </c>
      <c r="F16" s="27" t="n">
        <v>8000</v>
      </c>
    </row>
    <row r="17">
      <c r="A17" s="22" t="inlineStr">
        <is>
          <t>Iota Works</t>
        </is>
      </c>
      <c r="B17" s="23" t="inlineStr">
        <is>
          <t>INV-015</t>
        </is>
      </c>
      <c r="C17" s="23" t="inlineStr">
        <is>
          <t>2024-03-01</t>
        </is>
      </c>
      <c r="D17" s="24" t="n">
        <v>4500</v>
      </c>
      <c r="E17" s="23" t="inlineStr">
        <is>
          <t>Paid</t>
        </is>
      </c>
      <c r="F17" s="24" t="n">
        <v>4500</v>
      </c>
    </row>
    <row r="18">
      <c r="A18" s="26" t="n"/>
      <c r="B18" s="26" t="n"/>
      <c r="C18" s="26" t="n"/>
      <c r="D18" s="27" t="n"/>
      <c r="E18" s="26" t="n"/>
      <c r="F18" s="27" t="n"/>
    </row>
    <row r="19">
      <c r="A19" s="23" t="n"/>
      <c r="B19" s="23" t="n"/>
      <c r="C19" s="23" t="n"/>
      <c r="D19" s="24" t="n"/>
      <c r="E19" s="23" t="n"/>
      <c r="F19" s="24" t="n"/>
    </row>
    <row r="20">
      <c r="A20" s="26" t="n"/>
      <c r="B20" s="26" t="n"/>
      <c r="C20" s="26" t="n"/>
      <c r="D20" s="27" t="n"/>
      <c r="E20" s="26" t="n"/>
      <c r="F20" s="27" t="n"/>
    </row>
    <row r="21">
      <c r="A21" s="23" t="n"/>
      <c r="B21" s="23" t="n"/>
      <c r="C21" s="23" t="n"/>
      <c r="D21" s="24" t="n"/>
      <c r="E21" s="23" t="n"/>
      <c r="F21" s="24" t="n"/>
    </row>
    <row r="22">
      <c r="A22" s="26" t="n"/>
      <c r="B22" s="26" t="n"/>
      <c r="C22" s="26" t="n"/>
      <c r="D22" s="27" t="n"/>
      <c r="E22" s="26" t="n"/>
      <c r="F22" s="27" t="n"/>
    </row>
    <row r="23">
      <c r="A23" s="23" t="n"/>
      <c r="B23" s="23" t="n"/>
      <c r="C23" s="23" t="n"/>
      <c r="D23" s="24" t="n"/>
      <c r="E23" s="23" t="n"/>
      <c r="F23" s="24" t="n"/>
    </row>
    <row r="24">
      <c r="A24" s="26" t="n"/>
      <c r="B24" s="26" t="n"/>
      <c r="C24" s="26" t="n"/>
      <c r="D24" s="27" t="n"/>
      <c r="E24" s="26" t="n"/>
      <c r="F24" s="27" t="n"/>
    </row>
    <row r="25">
      <c r="A25" s="23" t="n"/>
      <c r="B25" s="23" t="n"/>
      <c r="C25" s="23" t="n"/>
      <c r="D25" s="24" t="n"/>
      <c r="E25" s="23" t="n"/>
      <c r="F25" s="24" t="n"/>
    </row>
    <row r="26">
      <c r="A26" s="26" t="n"/>
      <c r="B26" s="26" t="n"/>
      <c r="C26" s="26" t="n"/>
      <c r="D26" s="27" t="n"/>
      <c r="E26" s="26" t="n"/>
      <c r="F26" s="27" t="n"/>
    </row>
    <row r="27">
      <c r="A27" s="23" t="n"/>
      <c r="B27" s="23" t="n"/>
      <c r="C27" s="23" t="n"/>
      <c r="D27" s="24" t="n"/>
      <c r="E27" s="23" t="n"/>
      <c r="F27" s="24" t="n"/>
    </row>
    <row r="28">
      <c r="A28" s="26" t="n"/>
      <c r="B28" s="26" t="n"/>
      <c r="C28" s="26" t="n"/>
      <c r="D28" s="27" t="n"/>
      <c r="E28" s="26" t="n"/>
      <c r="F28" s="27" t="n"/>
    </row>
    <row r="29">
      <c r="A29" s="23" t="n"/>
      <c r="B29" s="23" t="n"/>
      <c r="C29" s="23" t="n"/>
      <c r="D29" s="24" t="n"/>
      <c r="E29" s="23" t="n"/>
      <c r="F29" s="24" t="n"/>
    </row>
    <row r="30">
      <c r="A30" s="26" t="n"/>
      <c r="B30" s="26" t="n"/>
      <c r="C30" s="26" t="n"/>
      <c r="D30" s="27" t="n"/>
      <c r="E30" s="26" t="n"/>
      <c r="F30" s="27" t="n"/>
    </row>
    <row r="31">
      <c r="A31" s="23" t="n"/>
      <c r="B31" s="23" t="n"/>
      <c r="C31" s="23" t="n"/>
      <c r="D31" s="24" t="n"/>
      <c r="E31" s="23" t="n"/>
      <c r="F31" s="24" t="n"/>
    </row>
    <row r="32">
      <c r="A32" s="26" t="n"/>
      <c r="B32" s="26" t="n"/>
      <c r="C32" s="26" t="n"/>
      <c r="D32" s="27" t="n"/>
      <c r="E32" s="26" t="n"/>
      <c r="F32" s="27" t="n"/>
    </row>
  </sheetData>
  <mergeCells count="1">
    <mergeCell ref="A1:F1"/>
  </mergeCells>
  <dataValidations count="1">
    <dataValidation sqref="E3 E4 E5 E6 E7 E8 E9 E10 E11 E12 E13 E14 E15 E16 E17 E18 E19 E20 E21 E22 E23 E24 E25 E26 E27 E28 E29 E30 E31 E32" showDropDown="0" showInputMessage="0" showErrorMessage="0" allowBlank="1" error="Select Open, Partial, or Paid" type="list">
      <formula1>"Open,Partial,Paid"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I54"/>
  <sheetViews>
    <sheetView showGridLines="0" zoomScale="110" workbookViewId="0">
      <selection activeCell="A1" sqref="A1"/>
    </sheetView>
  </sheetViews>
  <sheetFormatPr baseColWidth="8" defaultRowHeight="15"/>
  <cols>
    <col width="2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6" customWidth="1" min="10" max="10"/>
  </cols>
  <sheetData>
    <row r="1" ht="28" customHeight="1">
      <c r="A1" s="16" t="inlineStr">
        <is>
          <t xml:space="preserve">  CALCULATIONS — All formulas, do NOT edit</t>
        </is>
      </c>
      <c r="B1" s="17" t="n"/>
      <c r="C1" s="17" t="n"/>
      <c r="D1" s="17" t="n"/>
      <c r="E1" s="17" t="n"/>
      <c r="F1" s="17" t="n"/>
      <c r="G1" s="17" t="n"/>
      <c r="H1" s="17" t="n"/>
      <c r="I1" s="17" t="n"/>
    </row>
    <row r="3" ht="28" customHeight="1">
      <c r="A3" s="13" t="inlineStr">
        <is>
          <t xml:space="preserve">  INVOICE AGING DETAIL</t>
        </is>
      </c>
      <c r="B3" s="14" t="n"/>
      <c r="C3" s="14" t="n"/>
      <c r="D3" s="14" t="n"/>
      <c r="E3" s="14" t="n"/>
      <c r="F3" s="14" t="n"/>
      <c r="G3" s="14" t="n"/>
      <c r="H3" s="14" t="n"/>
      <c r="I3" s="14" t="n"/>
    </row>
    <row r="4" ht="32" customHeight="1">
      <c r="A4" s="21" t="inlineStr">
        <is>
          <t>Customer</t>
        </is>
      </c>
      <c r="B4" s="21" t="inlineStr">
        <is>
          <t>Balance Due</t>
        </is>
      </c>
      <c r="C4" s="21" t="inlineStr">
        <is>
          <t>Days Outstanding</t>
        </is>
      </c>
      <c r="D4" s="21" t="inlineStr">
        <is>
          <t>Aging Bucket</t>
        </is>
      </c>
      <c r="E4" s="21" t="inlineStr">
        <is>
          <t>0-30</t>
        </is>
      </c>
      <c r="F4" s="21" t="inlineStr">
        <is>
          <t>31-60</t>
        </is>
      </c>
      <c r="G4" s="21" t="inlineStr">
        <is>
          <t>61-90</t>
        </is>
      </c>
      <c r="H4" s="21" t="inlineStr">
        <is>
          <t>90+</t>
        </is>
      </c>
      <c r="I4" s="21" t="inlineStr">
        <is>
          <t>Risk</t>
        </is>
      </c>
    </row>
    <row r="5">
      <c r="A5" s="28">
        <f>INPUT!A3</f>
        <v/>
      </c>
      <c r="B5" s="29">
        <f>IF(INPUT!D3="",0,INPUT!D3-IF(INPUT!F3="",0,INPUT!F3))</f>
        <v/>
      </c>
      <c r="C5" s="30">
        <f>IF(OR(INPUT!C3="",INPUT!E3="Paid"),0,CONFIG!B3-INPUT!C3)</f>
        <v/>
      </c>
      <c r="D5" s="31">
        <f>IF(B5=0,"",IF(C5&lt;=CONFIG!B4,"0-30",IF(C5&lt;=CONFIG!B5,"31-60",IF(C5&lt;=CONFIG!B6,"61-90","90+"))))</f>
        <v/>
      </c>
      <c r="E5" s="29">
        <f>IF(D5="0-30",B5,0)</f>
        <v/>
      </c>
      <c r="F5" s="29">
        <f>IF(D5="31-60",B5,0)</f>
        <v/>
      </c>
      <c r="G5" s="29">
        <f>IF(D5="61-90",B5,0)</f>
        <v/>
      </c>
      <c r="H5" s="29">
        <f>IF(D5="90+",B5,0)</f>
        <v/>
      </c>
      <c r="I5" s="32">
        <f>IF(B5=0,"",IF(C5&lt;=30,"LOW",IF(C5&lt;=60,"MEDIUM",IF(C5&lt;=90,"HIGH","CRITICAL"))))</f>
        <v/>
      </c>
    </row>
    <row r="6">
      <c r="A6" s="28">
        <f>INPUT!A4</f>
        <v/>
      </c>
      <c r="B6" s="29">
        <f>IF(INPUT!D4="",0,INPUT!D4-IF(INPUT!F4="",0,INPUT!F4))</f>
        <v/>
      </c>
      <c r="C6" s="30">
        <f>IF(OR(INPUT!C4="",INPUT!E4="Paid"),0,CONFIG!B3-INPUT!C4)</f>
        <v/>
      </c>
      <c r="D6" s="31">
        <f>IF(B6=0,"",IF(C6&lt;=CONFIG!B4,"0-30",IF(C6&lt;=CONFIG!B5,"31-60",IF(C6&lt;=CONFIG!B6,"61-90","90+"))))</f>
        <v/>
      </c>
      <c r="E6" s="29">
        <f>IF(D6="0-30",B6,0)</f>
        <v/>
      </c>
      <c r="F6" s="29">
        <f>IF(D6="31-60",B6,0)</f>
        <v/>
      </c>
      <c r="G6" s="29">
        <f>IF(D6="61-90",B6,0)</f>
        <v/>
      </c>
      <c r="H6" s="29">
        <f>IF(D6="90+",B6,0)</f>
        <v/>
      </c>
      <c r="I6" s="32">
        <f>IF(B6=0,"",IF(C6&lt;=30,"LOW",IF(C6&lt;=60,"MEDIUM",IF(C6&lt;=90,"HIGH","CRITICAL"))))</f>
        <v/>
      </c>
    </row>
    <row r="7">
      <c r="A7" s="28">
        <f>INPUT!A5</f>
        <v/>
      </c>
      <c r="B7" s="29">
        <f>IF(INPUT!D5="",0,INPUT!D5-IF(INPUT!F5="",0,INPUT!F5))</f>
        <v/>
      </c>
      <c r="C7" s="30">
        <f>IF(OR(INPUT!C5="",INPUT!E5="Paid"),0,CONFIG!B3-INPUT!C5)</f>
        <v/>
      </c>
      <c r="D7" s="31">
        <f>IF(B7=0,"",IF(C7&lt;=CONFIG!B4,"0-30",IF(C7&lt;=CONFIG!B5,"31-60",IF(C7&lt;=CONFIG!B6,"61-90","90+"))))</f>
        <v/>
      </c>
      <c r="E7" s="29">
        <f>IF(D7="0-30",B7,0)</f>
        <v/>
      </c>
      <c r="F7" s="29">
        <f>IF(D7="31-60",B7,0)</f>
        <v/>
      </c>
      <c r="G7" s="29">
        <f>IF(D7="61-90",B7,0)</f>
        <v/>
      </c>
      <c r="H7" s="29">
        <f>IF(D7="90+",B7,0)</f>
        <v/>
      </c>
      <c r="I7" s="32">
        <f>IF(B7=0,"",IF(C7&lt;=30,"LOW",IF(C7&lt;=60,"MEDIUM",IF(C7&lt;=90,"HIGH","CRITICAL"))))</f>
        <v/>
      </c>
    </row>
    <row r="8">
      <c r="A8" s="28">
        <f>INPUT!A6</f>
        <v/>
      </c>
      <c r="B8" s="29">
        <f>IF(INPUT!D6="",0,INPUT!D6-IF(INPUT!F6="",0,INPUT!F6))</f>
        <v/>
      </c>
      <c r="C8" s="30">
        <f>IF(OR(INPUT!C6="",INPUT!E6="Paid"),0,CONFIG!B3-INPUT!C6)</f>
        <v/>
      </c>
      <c r="D8" s="31">
        <f>IF(B8=0,"",IF(C8&lt;=CONFIG!B4,"0-30",IF(C8&lt;=CONFIG!B5,"31-60",IF(C8&lt;=CONFIG!B6,"61-90","90+"))))</f>
        <v/>
      </c>
      <c r="E8" s="29">
        <f>IF(D8="0-30",B8,0)</f>
        <v/>
      </c>
      <c r="F8" s="29">
        <f>IF(D8="31-60",B8,0)</f>
        <v/>
      </c>
      <c r="G8" s="29">
        <f>IF(D8="61-90",B8,0)</f>
        <v/>
      </c>
      <c r="H8" s="29">
        <f>IF(D8="90+",B8,0)</f>
        <v/>
      </c>
      <c r="I8" s="32">
        <f>IF(B8=0,"",IF(C8&lt;=30,"LOW",IF(C8&lt;=60,"MEDIUM",IF(C8&lt;=90,"HIGH","CRITICAL"))))</f>
        <v/>
      </c>
    </row>
    <row r="9">
      <c r="A9" s="28">
        <f>INPUT!A7</f>
        <v/>
      </c>
      <c r="B9" s="29">
        <f>IF(INPUT!D7="",0,INPUT!D7-IF(INPUT!F7="",0,INPUT!F7))</f>
        <v/>
      </c>
      <c r="C9" s="30">
        <f>IF(OR(INPUT!C7="",INPUT!E7="Paid"),0,CONFIG!B3-INPUT!C7)</f>
        <v/>
      </c>
      <c r="D9" s="31">
        <f>IF(B9=0,"",IF(C9&lt;=CONFIG!B4,"0-30",IF(C9&lt;=CONFIG!B5,"31-60",IF(C9&lt;=CONFIG!B6,"61-90","90+"))))</f>
        <v/>
      </c>
      <c r="E9" s="29">
        <f>IF(D9="0-30",B9,0)</f>
        <v/>
      </c>
      <c r="F9" s="29">
        <f>IF(D9="31-60",B9,0)</f>
        <v/>
      </c>
      <c r="G9" s="29">
        <f>IF(D9="61-90",B9,0)</f>
        <v/>
      </c>
      <c r="H9" s="29">
        <f>IF(D9="90+",B9,0)</f>
        <v/>
      </c>
      <c r="I9" s="32">
        <f>IF(B9=0,"",IF(C9&lt;=30,"LOW",IF(C9&lt;=60,"MEDIUM",IF(C9&lt;=90,"HIGH","CRITICAL"))))</f>
        <v/>
      </c>
    </row>
    <row r="10">
      <c r="A10" s="28">
        <f>INPUT!A8</f>
        <v/>
      </c>
      <c r="B10" s="29">
        <f>IF(INPUT!D8="",0,INPUT!D8-IF(INPUT!F8="",0,INPUT!F8))</f>
        <v/>
      </c>
      <c r="C10" s="30">
        <f>IF(OR(INPUT!C8="",INPUT!E8="Paid"),0,CONFIG!B3-INPUT!C8)</f>
        <v/>
      </c>
      <c r="D10" s="31">
        <f>IF(B10=0,"",IF(C10&lt;=CONFIG!B4,"0-30",IF(C10&lt;=CONFIG!B5,"31-60",IF(C10&lt;=CONFIG!B6,"61-90","90+"))))</f>
        <v/>
      </c>
      <c r="E10" s="29">
        <f>IF(D10="0-30",B10,0)</f>
        <v/>
      </c>
      <c r="F10" s="29">
        <f>IF(D10="31-60",B10,0)</f>
        <v/>
      </c>
      <c r="G10" s="29">
        <f>IF(D10="61-90",B10,0)</f>
        <v/>
      </c>
      <c r="H10" s="29">
        <f>IF(D10="90+",B10,0)</f>
        <v/>
      </c>
      <c r="I10" s="32">
        <f>IF(B10=0,"",IF(C10&lt;=30,"LOW",IF(C10&lt;=60,"MEDIUM",IF(C10&lt;=90,"HIGH","CRITICAL"))))</f>
        <v/>
      </c>
    </row>
    <row r="11">
      <c r="A11" s="28">
        <f>INPUT!A9</f>
        <v/>
      </c>
      <c r="B11" s="29">
        <f>IF(INPUT!D9="",0,INPUT!D9-IF(INPUT!F9="",0,INPUT!F9))</f>
        <v/>
      </c>
      <c r="C11" s="30">
        <f>IF(OR(INPUT!C9="",INPUT!E9="Paid"),0,CONFIG!B3-INPUT!C9)</f>
        <v/>
      </c>
      <c r="D11" s="31">
        <f>IF(B11=0,"",IF(C11&lt;=CONFIG!B4,"0-30",IF(C11&lt;=CONFIG!B5,"31-60",IF(C11&lt;=CONFIG!B6,"61-90","90+"))))</f>
        <v/>
      </c>
      <c r="E11" s="29">
        <f>IF(D11="0-30",B11,0)</f>
        <v/>
      </c>
      <c r="F11" s="29">
        <f>IF(D11="31-60",B11,0)</f>
        <v/>
      </c>
      <c r="G11" s="29">
        <f>IF(D11="61-90",B11,0)</f>
        <v/>
      </c>
      <c r="H11" s="29">
        <f>IF(D11="90+",B11,0)</f>
        <v/>
      </c>
      <c r="I11" s="32">
        <f>IF(B11=0,"",IF(C11&lt;=30,"LOW",IF(C11&lt;=60,"MEDIUM",IF(C11&lt;=90,"HIGH","CRITICAL"))))</f>
        <v/>
      </c>
    </row>
    <row r="12">
      <c r="A12" s="28">
        <f>INPUT!A10</f>
        <v/>
      </c>
      <c r="B12" s="29">
        <f>IF(INPUT!D10="",0,INPUT!D10-IF(INPUT!F10="",0,INPUT!F10))</f>
        <v/>
      </c>
      <c r="C12" s="30">
        <f>IF(OR(INPUT!C10="",INPUT!E10="Paid"),0,CONFIG!B3-INPUT!C10)</f>
        <v/>
      </c>
      <c r="D12" s="31">
        <f>IF(B12=0,"",IF(C12&lt;=CONFIG!B4,"0-30",IF(C12&lt;=CONFIG!B5,"31-60",IF(C12&lt;=CONFIG!B6,"61-90","90+"))))</f>
        <v/>
      </c>
      <c r="E12" s="29">
        <f>IF(D12="0-30",B12,0)</f>
        <v/>
      </c>
      <c r="F12" s="29">
        <f>IF(D12="31-60",B12,0)</f>
        <v/>
      </c>
      <c r="G12" s="29">
        <f>IF(D12="61-90",B12,0)</f>
        <v/>
      </c>
      <c r="H12" s="29">
        <f>IF(D12="90+",B12,0)</f>
        <v/>
      </c>
      <c r="I12" s="32">
        <f>IF(B12=0,"",IF(C12&lt;=30,"LOW",IF(C12&lt;=60,"MEDIUM",IF(C12&lt;=90,"HIGH","CRITICAL"))))</f>
        <v/>
      </c>
    </row>
    <row r="13">
      <c r="A13" s="28">
        <f>INPUT!A11</f>
        <v/>
      </c>
      <c r="B13" s="29">
        <f>IF(INPUT!D11="",0,INPUT!D11-IF(INPUT!F11="",0,INPUT!F11))</f>
        <v/>
      </c>
      <c r="C13" s="30">
        <f>IF(OR(INPUT!C11="",INPUT!E11="Paid"),0,CONFIG!B3-INPUT!C11)</f>
        <v/>
      </c>
      <c r="D13" s="31">
        <f>IF(B13=0,"",IF(C13&lt;=CONFIG!B4,"0-30",IF(C13&lt;=CONFIG!B5,"31-60",IF(C13&lt;=CONFIG!B6,"61-90","90+"))))</f>
        <v/>
      </c>
      <c r="E13" s="29">
        <f>IF(D13="0-30",B13,0)</f>
        <v/>
      </c>
      <c r="F13" s="29">
        <f>IF(D13="31-60",B13,0)</f>
        <v/>
      </c>
      <c r="G13" s="29">
        <f>IF(D13="61-90",B13,0)</f>
        <v/>
      </c>
      <c r="H13" s="29">
        <f>IF(D13="90+",B13,0)</f>
        <v/>
      </c>
      <c r="I13" s="32">
        <f>IF(B13=0,"",IF(C13&lt;=30,"LOW",IF(C13&lt;=60,"MEDIUM",IF(C13&lt;=90,"HIGH","CRITICAL"))))</f>
        <v/>
      </c>
    </row>
    <row r="14">
      <c r="A14" s="28">
        <f>INPUT!A12</f>
        <v/>
      </c>
      <c r="B14" s="29">
        <f>IF(INPUT!D12="",0,INPUT!D12-IF(INPUT!F12="",0,INPUT!F12))</f>
        <v/>
      </c>
      <c r="C14" s="30">
        <f>IF(OR(INPUT!C12="",INPUT!E12="Paid"),0,CONFIG!B3-INPUT!C12)</f>
        <v/>
      </c>
      <c r="D14" s="31">
        <f>IF(B14=0,"",IF(C14&lt;=CONFIG!B4,"0-30",IF(C14&lt;=CONFIG!B5,"31-60",IF(C14&lt;=CONFIG!B6,"61-90","90+"))))</f>
        <v/>
      </c>
      <c r="E14" s="29">
        <f>IF(D14="0-30",B14,0)</f>
        <v/>
      </c>
      <c r="F14" s="29">
        <f>IF(D14="31-60",B14,0)</f>
        <v/>
      </c>
      <c r="G14" s="29">
        <f>IF(D14="61-90",B14,0)</f>
        <v/>
      </c>
      <c r="H14" s="29">
        <f>IF(D14="90+",B14,0)</f>
        <v/>
      </c>
      <c r="I14" s="32">
        <f>IF(B14=0,"",IF(C14&lt;=30,"LOW",IF(C14&lt;=60,"MEDIUM",IF(C14&lt;=90,"HIGH","CRITICAL"))))</f>
        <v/>
      </c>
    </row>
    <row r="15">
      <c r="A15" s="28">
        <f>INPUT!A13</f>
        <v/>
      </c>
      <c r="B15" s="29">
        <f>IF(INPUT!D13="",0,INPUT!D13-IF(INPUT!F13="",0,INPUT!F13))</f>
        <v/>
      </c>
      <c r="C15" s="30">
        <f>IF(OR(INPUT!C13="",INPUT!E13="Paid"),0,CONFIG!B3-INPUT!C13)</f>
        <v/>
      </c>
      <c r="D15" s="31">
        <f>IF(B15=0,"",IF(C15&lt;=CONFIG!B4,"0-30",IF(C15&lt;=CONFIG!B5,"31-60",IF(C15&lt;=CONFIG!B6,"61-90","90+"))))</f>
        <v/>
      </c>
      <c r="E15" s="29">
        <f>IF(D15="0-30",B15,0)</f>
        <v/>
      </c>
      <c r="F15" s="29">
        <f>IF(D15="31-60",B15,0)</f>
        <v/>
      </c>
      <c r="G15" s="29">
        <f>IF(D15="61-90",B15,0)</f>
        <v/>
      </c>
      <c r="H15" s="29">
        <f>IF(D15="90+",B15,0)</f>
        <v/>
      </c>
      <c r="I15" s="32">
        <f>IF(B15=0,"",IF(C15&lt;=30,"LOW",IF(C15&lt;=60,"MEDIUM",IF(C15&lt;=90,"HIGH","CRITICAL"))))</f>
        <v/>
      </c>
    </row>
    <row r="16">
      <c r="A16" s="28">
        <f>INPUT!A14</f>
        <v/>
      </c>
      <c r="B16" s="29">
        <f>IF(INPUT!D14="",0,INPUT!D14-IF(INPUT!F14="",0,INPUT!F14))</f>
        <v/>
      </c>
      <c r="C16" s="30">
        <f>IF(OR(INPUT!C14="",INPUT!E14="Paid"),0,CONFIG!B3-INPUT!C14)</f>
        <v/>
      </c>
      <c r="D16" s="31">
        <f>IF(B16=0,"",IF(C16&lt;=CONFIG!B4,"0-30",IF(C16&lt;=CONFIG!B5,"31-60",IF(C16&lt;=CONFIG!B6,"61-90","90+"))))</f>
        <v/>
      </c>
      <c r="E16" s="29">
        <f>IF(D16="0-30",B16,0)</f>
        <v/>
      </c>
      <c r="F16" s="29">
        <f>IF(D16="31-60",B16,0)</f>
        <v/>
      </c>
      <c r="G16" s="29">
        <f>IF(D16="61-90",B16,0)</f>
        <v/>
      </c>
      <c r="H16" s="29">
        <f>IF(D16="90+",B16,0)</f>
        <v/>
      </c>
      <c r="I16" s="32">
        <f>IF(B16=0,"",IF(C16&lt;=30,"LOW",IF(C16&lt;=60,"MEDIUM",IF(C16&lt;=90,"HIGH","CRITICAL"))))</f>
        <v/>
      </c>
    </row>
    <row r="17">
      <c r="A17" s="28">
        <f>INPUT!A15</f>
        <v/>
      </c>
      <c r="B17" s="29">
        <f>IF(INPUT!D15="",0,INPUT!D15-IF(INPUT!F15="",0,INPUT!F15))</f>
        <v/>
      </c>
      <c r="C17" s="30">
        <f>IF(OR(INPUT!C15="",INPUT!E15="Paid"),0,CONFIG!B3-INPUT!C15)</f>
        <v/>
      </c>
      <c r="D17" s="31">
        <f>IF(B17=0,"",IF(C17&lt;=CONFIG!B4,"0-30",IF(C17&lt;=CONFIG!B5,"31-60",IF(C17&lt;=CONFIG!B6,"61-90","90+"))))</f>
        <v/>
      </c>
      <c r="E17" s="29">
        <f>IF(D17="0-30",B17,0)</f>
        <v/>
      </c>
      <c r="F17" s="29">
        <f>IF(D17="31-60",B17,0)</f>
        <v/>
      </c>
      <c r="G17" s="29">
        <f>IF(D17="61-90",B17,0)</f>
        <v/>
      </c>
      <c r="H17" s="29">
        <f>IF(D17="90+",B17,0)</f>
        <v/>
      </c>
      <c r="I17" s="32">
        <f>IF(B17=0,"",IF(C17&lt;=30,"LOW",IF(C17&lt;=60,"MEDIUM",IF(C17&lt;=90,"HIGH","CRITICAL"))))</f>
        <v/>
      </c>
    </row>
    <row r="18">
      <c r="A18" s="28">
        <f>INPUT!A16</f>
        <v/>
      </c>
      <c r="B18" s="29">
        <f>IF(INPUT!D16="",0,INPUT!D16-IF(INPUT!F16="",0,INPUT!F16))</f>
        <v/>
      </c>
      <c r="C18" s="30">
        <f>IF(OR(INPUT!C16="",INPUT!E16="Paid"),0,CONFIG!B3-INPUT!C16)</f>
        <v/>
      </c>
      <c r="D18" s="31">
        <f>IF(B18=0,"",IF(C18&lt;=CONFIG!B4,"0-30",IF(C18&lt;=CONFIG!B5,"31-60",IF(C18&lt;=CONFIG!B6,"61-90","90+"))))</f>
        <v/>
      </c>
      <c r="E18" s="29">
        <f>IF(D18="0-30",B18,0)</f>
        <v/>
      </c>
      <c r="F18" s="29">
        <f>IF(D18="31-60",B18,0)</f>
        <v/>
      </c>
      <c r="G18" s="29">
        <f>IF(D18="61-90",B18,0)</f>
        <v/>
      </c>
      <c r="H18" s="29">
        <f>IF(D18="90+",B18,0)</f>
        <v/>
      </c>
      <c r="I18" s="32">
        <f>IF(B18=0,"",IF(C18&lt;=30,"LOW",IF(C18&lt;=60,"MEDIUM",IF(C18&lt;=90,"HIGH","CRITICAL"))))</f>
        <v/>
      </c>
    </row>
    <row r="19">
      <c r="A19" s="28">
        <f>INPUT!A17</f>
        <v/>
      </c>
      <c r="B19" s="29">
        <f>IF(INPUT!D17="",0,INPUT!D17-IF(INPUT!F17="",0,INPUT!F17))</f>
        <v/>
      </c>
      <c r="C19" s="30">
        <f>IF(OR(INPUT!C17="",INPUT!E17="Paid"),0,CONFIG!B3-INPUT!C17)</f>
        <v/>
      </c>
      <c r="D19" s="31">
        <f>IF(B19=0,"",IF(C19&lt;=CONFIG!B4,"0-30",IF(C19&lt;=CONFIG!B5,"31-60",IF(C19&lt;=CONFIG!B6,"61-90","90+"))))</f>
        <v/>
      </c>
      <c r="E19" s="29">
        <f>IF(D19="0-30",B19,0)</f>
        <v/>
      </c>
      <c r="F19" s="29">
        <f>IF(D19="31-60",B19,0)</f>
        <v/>
      </c>
      <c r="G19" s="29">
        <f>IF(D19="61-90",B19,0)</f>
        <v/>
      </c>
      <c r="H19" s="29">
        <f>IF(D19="90+",B19,0)</f>
        <v/>
      </c>
      <c r="I19" s="32">
        <f>IF(B19=0,"",IF(C19&lt;=30,"LOW",IF(C19&lt;=60,"MEDIUM",IF(C19&lt;=90,"HIGH","CRITICAL"))))</f>
        <v/>
      </c>
    </row>
    <row r="20">
      <c r="A20" s="28">
        <f>INPUT!A18</f>
        <v/>
      </c>
      <c r="B20" s="29">
        <f>IF(INPUT!D18="",0,INPUT!D18-IF(INPUT!F18="",0,INPUT!F18))</f>
        <v/>
      </c>
      <c r="C20" s="30">
        <f>IF(OR(INPUT!C18="",INPUT!E18="Paid"),0,CONFIG!B3-INPUT!C18)</f>
        <v/>
      </c>
      <c r="D20" s="31">
        <f>IF(B20=0,"",IF(C20&lt;=CONFIG!B4,"0-30",IF(C20&lt;=CONFIG!B5,"31-60",IF(C20&lt;=CONFIG!B6,"61-90","90+"))))</f>
        <v/>
      </c>
      <c r="E20" s="29">
        <f>IF(D20="0-30",B20,0)</f>
        <v/>
      </c>
      <c r="F20" s="29">
        <f>IF(D20="31-60",B20,0)</f>
        <v/>
      </c>
      <c r="G20" s="29">
        <f>IF(D20="61-90",B20,0)</f>
        <v/>
      </c>
      <c r="H20" s="29">
        <f>IF(D20="90+",B20,0)</f>
        <v/>
      </c>
      <c r="I20" s="32">
        <f>IF(B20=0,"",IF(C20&lt;=30,"LOW",IF(C20&lt;=60,"MEDIUM",IF(C20&lt;=90,"HIGH","CRITICAL"))))</f>
        <v/>
      </c>
    </row>
    <row r="21">
      <c r="A21" s="28">
        <f>INPUT!A19</f>
        <v/>
      </c>
      <c r="B21" s="29">
        <f>IF(INPUT!D19="",0,INPUT!D19-IF(INPUT!F19="",0,INPUT!F19))</f>
        <v/>
      </c>
      <c r="C21" s="30">
        <f>IF(OR(INPUT!C19="",INPUT!E19="Paid"),0,CONFIG!B3-INPUT!C19)</f>
        <v/>
      </c>
      <c r="D21" s="31">
        <f>IF(B21=0,"",IF(C21&lt;=CONFIG!B4,"0-30",IF(C21&lt;=CONFIG!B5,"31-60",IF(C21&lt;=CONFIG!B6,"61-90","90+"))))</f>
        <v/>
      </c>
      <c r="E21" s="29">
        <f>IF(D21="0-30",B21,0)</f>
        <v/>
      </c>
      <c r="F21" s="29">
        <f>IF(D21="31-60",B21,0)</f>
        <v/>
      </c>
      <c r="G21" s="29">
        <f>IF(D21="61-90",B21,0)</f>
        <v/>
      </c>
      <c r="H21" s="29">
        <f>IF(D21="90+",B21,0)</f>
        <v/>
      </c>
      <c r="I21" s="32">
        <f>IF(B21=0,"",IF(C21&lt;=30,"LOW",IF(C21&lt;=60,"MEDIUM",IF(C21&lt;=90,"HIGH","CRITICAL"))))</f>
        <v/>
      </c>
    </row>
    <row r="22">
      <c r="A22" s="28">
        <f>INPUT!A20</f>
        <v/>
      </c>
      <c r="B22" s="29">
        <f>IF(INPUT!D20="",0,INPUT!D20-IF(INPUT!F20="",0,INPUT!F20))</f>
        <v/>
      </c>
      <c r="C22" s="30">
        <f>IF(OR(INPUT!C20="",INPUT!E20="Paid"),0,CONFIG!B3-INPUT!C20)</f>
        <v/>
      </c>
      <c r="D22" s="31">
        <f>IF(B22=0,"",IF(C22&lt;=CONFIG!B4,"0-30",IF(C22&lt;=CONFIG!B5,"31-60",IF(C22&lt;=CONFIG!B6,"61-90","90+"))))</f>
        <v/>
      </c>
      <c r="E22" s="29">
        <f>IF(D22="0-30",B22,0)</f>
        <v/>
      </c>
      <c r="F22" s="29">
        <f>IF(D22="31-60",B22,0)</f>
        <v/>
      </c>
      <c r="G22" s="29">
        <f>IF(D22="61-90",B22,0)</f>
        <v/>
      </c>
      <c r="H22" s="29">
        <f>IF(D22="90+",B22,0)</f>
        <v/>
      </c>
      <c r="I22" s="32">
        <f>IF(B22=0,"",IF(C22&lt;=30,"LOW",IF(C22&lt;=60,"MEDIUM",IF(C22&lt;=90,"HIGH","CRITICAL"))))</f>
        <v/>
      </c>
    </row>
    <row r="23">
      <c r="A23" s="28">
        <f>INPUT!A21</f>
        <v/>
      </c>
      <c r="B23" s="29">
        <f>IF(INPUT!D21="",0,INPUT!D21-IF(INPUT!F21="",0,INPUT!F21))</f>
        <v/>
      </c>
      <c r="C23" s="30">
        <f>IF(OR(INPUT!C21="",INPUT!E21="Paid"),0,CONFIG!B3-INPUT!C21)</f>
        <v/>
      </c>
      <c r="D23" s="31">
        <f>IF(B23=0,"",IF(C23&lt;=CONFIG!B4,"0-30",IF(C23&lt;=CONFIG!B5,"31-60",IF(C23&lt;=CONFIG!B6,"61-90","90+"))))</f>
        <v/>
      </c>
      <c r="E23" s="29">
        <f>IF(D23="0-30",B23,0)</f>
        <v/>
      </c>
      <c r="F23" s="29">
        <f>IF(D23="31-60",B23,0)</f>
        <v/>
      </c>
      <c r="G23" s="29">
        <f>IF(D23="61-90",B23,0)</f>
        <v/>
      </c>
      <c r="H23" s="29">
        <f>IF(D23="90+",B23,0)</f>
        <v/>
      </c>
      <c r="I23" s="32">
        <f>IF(B23=0,"",IF(C23&lt;=30,"LOW",IF(C23&lt;=60,"MEDIUM",IF(C23&lt;=90,"HIGH","CRITICAL"))))</f>
        <v/>
      </c>
    </row>
    <row r="24">
      <c r="A24" s="28">
        <f>INPUT!A22</f>
        <v/>
      </c>
      <c r="B24" s="29">
        <f>IF(INPUT!D22="",0,INPUT!D22-IF(INPUT!F22="",0,INPUT!F22))</f>
        <v/>
      </c>
      <c r="C24" s="30">
        <f>IF(OR(INPUT!C22="",INPUT!E22="Paid"),0,CONFIG!B3-INPUT!C22)</f>
        <v/>
      </c>
      <c r="D24" s="31">
        <f>IF(B24=0,"",IF(C24&lt;=CONFIG!B4,"0-30",IF(C24&lt;=CONFIG!B5,"31-60",IF(C24&lt;=CONFIG!B6,"61-90","90+"))))</f>
        <v/>
      </c>
      <c r="E24" s="29">
        <f>IF(D24="0-30",B24,0)</f>
        <v/>
      </c>
      <c r="F24" s="29">
        <f>IF(D24="31-60",B24,0)</f>
        <v/>
      </c>
      <c r="G24" s="29">
        <f>IF(D24="61-90",B24,0)</f>
        <v/>
      </c>
      <c r="H24" s="29">
        <f>IF(D24="90+",B24,0)</f>
        <v/>
      </c>
      <c r="I24" s="32">
        <f>IF(B24=0,"",IF(C24&lt;=30,"LOW",IF(C24&lt;=60,"MEDIUM",IF(C24&lt;=90,"HIGH","CRITICAL"))))</f>
        <v/>
      </c>
    </row>
    <row r="25">
      <c r="A25" s="28">
        <f>INPUT!A23</f>
        <v/>
      </c>
      <c r="B25" s="29">
        <f>IF(INPUT!D23="",0,INPUT!D23-IF(INPUT!F23="",0,INPUT!F23))</f>
        <v/>
      </c>
      <c r="C25" s="30">
        <f>IF(OR(INPUT!C23="",INPUT!E23="Paid"),0,CONFIG!B3-INPUT!C23)</f>
        <v/>
      </c>
      <c r="D25" s="31">
        <f>IF(B25=0,"",IF(C25&lt;=CONFIG!B4,"0-30",IF(C25&lt;=CONFIG!B5,"31-60",IF(C25&lt;=CONFIG!B6,"61-90","90+"))))</f>
        <v/>
      </c>
      <c r="E25" s="29">
        <f>IF(D25="0-30",B25,0)</f>
        <v/>
      </c>
      <c r="F25" s="29">
        <f>IF(D25="31-60",B25,0)</f>
        <v/>
      </c>
      <c r="G25" s="29">
        <f>IF(D25="61-90",B25,0)</f>
        <v/>
      </c>
      <c r="H25" s="29">
        <f>IF(D25="90+",B25,0)</f>
        <v/>
      </c>
      <c r="I25" s="32">
        <f>IF(B25=0,"",IF(C25&lt;=30,"LOW",IF(C25&lt;=60,"MEDIUM",IF(C25&lt;=90,"HIGH","CRITICAL"))))</f>
        <v/>
      </c>
    </row>
    <row r="26">
      <c r="A26" s="28">
        <f>INPUT!A24</f>
        <v/>
      </c>
      <c r="B26" s="29">
        <f>IF(INPUT!D24="",0,INPUT!D24-IF(INPUT!F24="",0,INPUT!F24))</f>
        <v/>
      </c>
      <c r="C26" s="30">
        <f>IF(OR(INPUT!C24="",INPUT!E24="Paid"),0,CONFIG!B3-INPUT!C24)</f>
        <v/>
      </c>
      <c r="D26" s="31">
        <f>IF(B26=0,"",IF(C26&lt;=CONFIG!B4,"0-30",IF(C26&lt;=CONFIG!B5,"31-60",IF(C26&lt;=CONFIG!B6,"61-90","90+"))))</f>
        <v/>
      </c>
      <c r="E26" s="29">
        <f>IF(D26="0-30",B26,0)</f>
        <v/>
      </c>
      <c r="F26" s="29">
        <f>IF(D26="31-60",B26,0)</f>
        <v/>
      </c>
      <c r="G26" s="29">
        <f>IF(D26="61-90",B26,0)</f>
        <v/>
      </c>
      <c r="H26" s="29">
        <f>IF(D26="90+",B26,0)</f>
        <v/>
      </c>
      <c r="I26" s="32">
        <f>IF(B26=0,"",IF(C26&lt;=30,"LOW",IF(C26&lt;=60,"MEDIUM",IF(C26&lt;=90,"HIGH","CRITICAL"))))</f>
        <v/>
      </c>
    </row>
    <row r="27">
      <c r="A27" s="28">
        <f>INPUT!A25</f>
        <v/>
      </c>
      <c r="B27" s="29">
        <f>IF(INPUT!D25="",0,INPUT!D25-IF(INPUT!F25="",0,INPUT!F25))</f>
        <v/>
      </c>
      <c r="C27" s="30">
        <f>IF(OR(INPUT!C25="",INPUT!E25="Paid"),0,CONFIG!B3-INPUT!C25)</f>
        <v/>
      </c>
      <c r="D27" s="31">
        <f>IF(B27=0,"",IF(C27&lt;=CONFIG!B4,"0-30",IF(C27&lt;=CONFIG!B5,"31-60",IF(C27&lt;=CONFIG!B6,"61-90","90+"))))</f>
        <v/>
      </c>
      <c r="E27" s="29">
        <f>IF(D27="0-30",B27,0)</f>
        <v/>
      </c>
      <c r="F27" s="29">
        <f>IF(D27="31-60",B27,0)</f>
        <v/>
      </c>
      <c r="G27" s="29">
        <f>IF(D27="61-90",B27,0)</f>
        <v/>
      </c>
      <c r="H27" s="29">
        <f>IF(D27="90+",B27,0)</f>
        <v/>
      </c>
      <c r="I27" s="32">
        <f>IF(B27=0,"",IF(C27&lt;=30,"LOW",IF(C27&lt;=60,"MEDIUM",IF(C27&lt;=90,"HIGH","CRITICAL"))))</f>
        <v/>
      </c>
    </row>
    <row r="28">
      <c r="A28" s="28">
        <f>INPUT!A26</f>
        <v/>
      </c>
      <c r="B28" s="29">
        <f>IF(INPUT!D26="",0,INPUT!D26-IF(INPUT!F26="",0,INPUT!F26))</f>
        <v/>
      </c>
      <c r="C28" s="30">
        <f>IF(OR(INPUT!C26="",INPUT!E26="Paid"),0,CONFIG!B3-INPUT!C26)</f>
        <v/>
      </c>
      <c r="D28" s="31">
        <f>IF(B28=0,"",IF(C28&lt;=CONFIG!B4,"0-30",IF(C28&lt;=CONFIG!B5,"31-60",IF(C28&lt;=CONFIG!B6,"61-90","90+"))))</f>
        <v/>
      </c>
      <c r="E28" s="29">
        <f>IF(D28="0-30",B28,0)</f>
        <v/>
      </c>
      <c r="F28" s="29">
        <f>IF(D28="31-60",B28,0)</f>
        <v/>
      </c>
      <c r="G28" s="29">
        <f>IF(D28="61-90",B28,0)</f>
        <v/>
      </c>
      <c r="H28" s="29">
        <f>IF(D28="90+",B28,0)</f>
        <v/>
      </c>
      <c r="I28" s="32">
        <f>IF(B28=0,"",IF(C28&lt;=30,"LOW",IF(C28&lt;=60,"MEDIUM",IF(C28&lt;=90,"HIGH","CRITICAL"))))</f>
        <v/>
      </c>
    </row>
    <row r="29">
      <c r="A29" s="28">
        <f>INPUT!A27</f>
        <v/>
      </c>
      <c r="B29" s="29">
        <f>IF(INPUT!D27="",0,INPUT!D27-IF(INPUT!F27="",0,INPUT!F27))</f>
        <v/>
      </c>
      <c r="C29" s="30">
        <f>IF(OR(INPUT!C27="",INPUT!E27="Paid"),0,CONFIG!B3-INPUT!C27)</f>
        <v/>
      </c>
      <c r="D29" s="31">
        <f>IF(B29=0,"",IF(C29&lt;=CONFIG!B4,"0-30",IF(C29&lt;=CONFIG!B5,"31-60",IF(C29&lt;=CONFIG!B6,"61-90","90+"))))</f>
        <v/>
      </c>
      <c r="E29" s="29">
        <f>IF(D29="0-30",B29,0)</f>
        <v/>
      </c>
      <c r="F29" s="29">
        <f>IF(D29="31-60",B29,0)</f>
        <v/>
      </c>
      <c r="G29" s="29">
        <f>IF(D29="61-90",B29,0)</f>
        <v/>
      </c>
      <c r="H29" s="29">
        <f>IF(D29="90+",B29,0)</f>
        <v/>
      </c>
      <c r="I29" s="32">
        <f>IF(B29=0,"",IF(C29&lt;=30,"LOW",IF(C29&lt;=60,"MEDIUM",IF(C29&lt;=90,"HIGH","CRITICAL"))))</f>
        <v/>
      </c>
    </row>
    <row r="30">
      <c r="A30" s="28">
        <f>INPUT!A28</f>
        <v/>
      </c>
      <c r="B30" s="29">
        <f>IF(INPUT!D28="",0,INPUT!D28-IF(INPUT!F28="",0,INPUT!F28))</f>
        <v/>
      </c>
      <c r="C30" s="30">
        <f>IF(OR(INPUT!C28="",INPUT!E28="Paid"),0,CONFIG!B3-INPUT!C28)</f>
        <v/>
      </c>
      <c r="D30" s="31">
        <f>IF(B30=0,"",IF(C30&lt;=CONFIG!B4,"0-30",IF(C30&lt;=CONFIG!B5,"31-60",IF(C30&lt;=CONFIG!B6,"61-90","90+"))))</f>
        <v/>
      </c>
      <c r="E30" s="29">
        <f>IF(D30="0-30",B30,0)</f>
        <v/>
      </c>
      <c r="F30" s="29">
        <f>IF(D30="31-60",B30,0)</f>
        <v/>
      </c>
      <c r="G30" s="29">
        <f>IF(D30="61-90",B30,0)</f>
        <v/>
      </c>
      <c r="H30" s="29">
        <f>IF(D30="90+",B30,0)</f>
        <v/>
      </c>
      <c r="I30" s="32">
        <f>IF(B30=0,"",IF(C30&lt;=30,"LOW",IF(C30&lt;=60,"MEDIUM",IF(C30&lt;=90,"HIGH","CRITICAL"))))</f>
        <v/>
      </c>
    </row>
    <row r="31">
      <c r="A31" s="28">
        <f>INPUT!A29</f>
        <v/>
      </c>
      <c r="B31" s="29">
        <f>IF(INPUT!D29="",0,INPUT!D29-IF(INPUT!F29="",0,INPUT!F29))</f>
        <v/>
      </c>
      <c r="C31" s="30">
        <f>IF(OR(INPUT!C29="",INPUT!E29="Paid"),0,CONFIG!B3-INPUT!C29)</f>
        <v/>
      </c>
      <c r="D31" s="31">
        <f>IF(B31=0,"",IF(C31&lt;=CONFIG!B4,"0-30",IF(C31&lt;=CONFIG!B5,"31-60",IF(C31&lt;=CONFIG!B6,"61-90","90+"))))</f>
        <v/>
      </c>
      <c r="E31" s="29">
        <f>IF(D31="0-30",B31,0)</f>
        <v/>
      </c>
      <c r="F31" s="29">
        <f>IF(D31="31-60",B31,0)</f>
        <v/>
      </c>
      <c r="G31" s="29">
        <f>IF(D31="61-90",B31,0)</f>
        <v/>
      </c>
      <c r="H31" s="29">
        <f>IF(D31="90+",B31,0)</f>
        <v/>
      </c>
      <c r="I31" s="32">
        <f>IF(B31=0,"",IF(C31&lt;=30,"LOW",IF(C31&lt;=60,"MEDIUM",IF(C31&lt;=90,"HIGH","CRITICAL"))))</f>
        <v/>
      </c>
    </row>
    <row r="32">
      <c r="A32" s="28">
        <f>INPUT!A30</f>
        <v/>
      </c>
      <c r="B32" s="29">
        <f>IF(INPUT!D30="",0,INPUT!D30-IF(INPUT!F30="",0,INPUT!F30))</f>
        <v/>
      </c>
      <c r="C32" s="30">
        <f>IF(OR(INPUT!C30="",INPUT!E30="Paid"),0,CONFIG!B3-INPUT!C30)</f>
        <v/>
      </c>
      <c r="D32" s="31">
        <f>IF(B32=0,"",IF(C32&lt;=CONFIG!B4,"0-30",IF(C32&lt;=CONFIG!B5,"31-60",IF(C32&lt;=CONFIG!B6,"61-90","90+"))))</f>
        <v/>
      </c>
      <c r="E32" s="29">
        <f>IF(D32="0-30",B32,0)</f>
        <v/>
      </c>
      <c r="F32" s="29">
        <f>IF(D32="31-60",B32,0)</f>
        <v/>
      </c>
      <c r="G32" s="29">
        <f>IF(D32="61-90",B32,0)</f>
        <v/>
      </c>
      <c r="H32" s="29">
        <f>IF(D32="90+",B32,0)</f>
        <v/>
      </c>
      <c r="I32" s="32">
        <f>IF(B32=0,"",IF(C32&lt;=30,"LOW",IF(C32&lt;=60,"MEDIUM",IF(C32&lt;=90,"HIGH","CRITICAL"))))</f>
        <v/>
      </c>
    </row>
    <row r="33">
      <c r="A33" s="28">
        <f>INPUT!A31</f>
        <v/>
      </c>
      <c r="B33" s="29">
        <f>IF(INPUT!D31="",0,INPUT!D31-IF(INPUT!F31="",0,INPUT!F31))</f>
        <v/>
      </c>
      <c r="C33" s="30">
        <f>IF(OR(INPUT!C31="",INPUT!E31="Paid"),0,CONFIG!B3-INPUT!C31)</f>
        <v/>
      </c>
      <c r="D33" s="31">
        <f>IF(B33=0,"",IF(C33&lt;=CONFIG!B4,"0-30",IF(C33&lt;=CONFIG!B5,"31-60",IF(C33&lt;=CONFIG!B6,"61-90","90+"))))</f>
        <v/>
      </c>
      <c r="E33" s="29">
        <f>IF(D33="0-30",B33,0)</f>
        <v/>
      </c>
      <c r="F33" s="29">
        <f>IF(D33="31-60",B33,0)</f>
        <v/>
      </c>
      <c r="G33" s="29">
        <f>IF(D33="61-90",B33,0)</f>
        <v/>
      </c>
      <c r="H33" s="29">
        <f>IF(D33="90+",B33,0)</f>
        <v/>
      </c>
      <c r="I33" s="32">
        <f>IF(B33=0,"",IF(C33&lt;=30,"LOW",IF(C33&lt;=60,"MEDIUM",IF(C33&lt;=90,"HIGH","CRITICAL"))))</f>
        <v/>
      </c>
    </row>
    <row r="34">
      <c r="A34" s="28">
        <f>INPUT!A32</f>
        <v/>
      </c>
      <c r="B34" s="29">
        <f>IF(INPUT!D32="",0,INPUT!D32-IF(INPUT!F32="",0,INPUT!F32))</f>
        <v/>
      </c>
      <c r="C34" s="30">
        <f>IF(OR(INPUT!C32="",INPUT!E32="Paid"),0,CONFIG!B3-INPUT!C32)</f>
        <v/>
      </c>
      <c r="D34" s="31">
        <f>IF(B34=0,"",IF(C34&lt;=CONFIG!B4,"0-30",IF(C34&lt;=CONFIG!B5,"31-60",IF(C34&lt;=CONFIG!B6,"61-90","90+"))))</f>
        <v/>
      </c>
      <c r="E34" s="29">
        <f>IF(D34="0-30",B34,0)</f>
        <v/>
      </c>
      <c r="F34" s="29">
        <f>IF(D34="31-60",B34,0)</f>
        <v/>
      </c>
      <c r="G34" s="29">
        <f>IF(D34="61-90",B34,0)</f>
        <v/>
      </c>
      <c r="H34" s="29">
        <f>IF(D34="90+",B34,0)</f>
        <v/>
      </c>
      <c r="I34" s="32">
        <f>IF(B34=0,"",IF(C34&lt;=30,"LOW",IF(C34&lt;=60,"MEDIUM",IF(C34&lt;=90,"HIGH","CRITICAL"))))</f>
        <v/>
      </c>
    </row>
    <row r="36" ht="28" customHeight="1">
      <c r="A36" s="33" t="inlineStr">
        <is>
          <t xml:space="preserve">  AGING BUCKET TOTALS</t>
        </is>
      </c>
      <c r="B36" s="34" t="n"/>
      <c r="C36" s="34" t="n"/>
      <c r="D36" s="34" t="n"/>
      <c r="E36" s="34" t="n"/>
      <c r="F36" s="34" t="n"/>
      <c r="G36" s="34" t="n"/>
      <c r="H36" s="34" t="n"/>
      <c r="I36" s="34" t="n"/>
    </row>
    <row r="37">
      <c r="A37" s="35" t="inlineStr">
        <is>
          <t>Bucket</t>
        </is>
      </c>
      <c r="B37" s="35" t="inlineStr">
        <is>
          <t>Total</t>
        </is>
      </c>
      <c r="C37" s="35" t="inlineStr">
        <is>
          <t>% of Total</t>
        </is>
      </c>
      <c r="D37" s="35" t="inlineStr">
        <is>
          <t>Collection Prob.</t>
        </is>
      </c>
      <c r="E37" s="35" t="inlineStr">
        <is>
          <t>Expected Collect</t>
        </is>
      </c>
      <c r="F37" s="35" t="inlineStr">
        <is>
          <t>Bad Debt Risk</t>
        </is>
      </c>
    </row>
    <row r="38">
      <c r="A38" s="36" t="inlineStr">
        <is>
          <t>Current (0-30)</t>
        </is>
      </c>
      <c r="B38" s="37">
        <f>SUM(E5:E34)</f>
        <v/>
      </c>
      <c r="C38" s="38">
        <f>IF(B42=0,0,B38/B42)</f>
        <v/>
      </c>
      <c r="D38" s="38">
        <f>CONFIG!B9</f>
        <v/>
      </c>
      <c r="E38" s="29">
        <f>B38*D38</f>
        <v/>
      </c>
      <c r="F38" s="29">
        <f>B38-E38</f>
        <v/>
      </c>
    </row>
    <row r="39">
      <c r="A39" s="36" t="inlineStr">
        <is>
          <t>31-60 Days</t>
        </is>
      </c>
      <c r="B39" s="37">
        <f>SUM(F5:F34)</f>
        <v/>
      </c>
      <c r="C39" s="38">
        <f>IF(B42=0,0,B39/B42)</f>
        <v/>
      </c>
      <c r="D39" s="38">
        <f>CONFIG!B10</f>
        <v/>
      </c>
      <c r="E39" s="29">
        <f>B39*D39</f>
        <v/>
      </c>
      <c r="F39" s="29">
        <f>B39-E39</f>
        <v/>
      </c>
    </row>
    <row r="40">
      <c r="A40" s="36" t="inlineStr">
        <is>
          <t>61-90 Days</t>
        </is>
      </c>
      <c r="B40" s="37">
        <f>SUM(G5:G34)</f>
        <v/>
      </c>
      <c r="C40" s="38">
        <f>IF(B42=0,0,B40/B42)</f>
        <v/>
      </c>
      <c r="D40" s="38">
        <f>CONFIG!B11</f>
        <v/>
      </c>
      <c r="E40" s="29">
        <f>B40*D40</f>
        <v/>
      </c>
      <c r="F40" s="29">
        <f>B40-E40</f>
        <v/>
      </c>
    </row>
    <row r="41">
      <c r="A41" s="36" t="inlineStr">
        <is>
          <t>90+ Days</t>
        </is>
      </c>
      <c r="B41" s="37">
        <f>SUM(H5:H34)</f>
        <v/>
      </c>
      <c r="C41" s="38">
        <f>IF(B42=0,0,B41/B42)</f>
        <v/>
      </c>
      <c r="D41" s="38">
        <f>CONFIG!B12</f>
        <v/>
      </c>
      <c r="E41" s="29">
        <f>B41*D41</f>
        <v/>
      </c>
      <c r="F41" s="29">
        <f>B41-E41</f>
        <v/>
      </c>
    </row>
    <row r="42">
      <c r="A42" s="36" t="inlineStr">
        <is>
          <t>TOTAL</t>
        </is>
      </c>
      <c r="B42" s="37">
        <f>SUM(B38:B41)</f>
        <v/>
      </c>
      <c r="C42" s="32" t="inlineStr">
        <is>
          <t>100%</t>
        </is>
      </c>
      <c r="D42" s="38">
        <f>IF(B42=0,0,E42/B42)</f>
        <v/>
      </c>
      <c r="E42" s="37">
        <f>SUM(E38:E41)</f>
        <v/>
      </c>
      <c r="F42" s="37">
        <f>SUM(F38:F41)</f>
        <v/>
      </c>
    </row>
    <row r="44" ht="28" customHeight="1">
      <c r="A44" s="39" t="inlineStr">
        <is>
          <t xml:space="preserve">  KEY METRICS</t>
        </is>
      </c>
      <c r="B44" s="40" t="n"/>
      <c r="C44" s="40" t="n"/>
      <c r="D44" s="40" t="n"/>
      <c r="E44" s="40" t="n"/>
      <c r="F44" s="40" t="n"/>
      <c r="G44" s="40" t="n"/>
      <c r="H44" s="40" t="n"/>
      <c r="I44" s="40" t="n"/>
    </row>
    <row r="45" ht="28" customHeight="1">
      <c r="A45" s="36" t="inlineStr">
        <is>
          <t>Total Outstanding</t>
        </is>
      </c>
      <c r="B45" s="37">
        <f>B42</f>
        <v/>
      </c>
    </row>
    <row r="46" ht="28" customHeight="1">
      <c r="A46" s="36" t="inlineStr">
        <is>
          <t>Total Open Invoices</t>
        </is>
      </c>
      <c r="B46" s="41">
        <f>COUNTIF(B5:B34,"&gt;"&amp;0)</f>
        <v/>
      </c>
    </row>
    <row r="47" ht="28" customHeight="1">
      <c r="A47" s="36" t="inlineStr">
        <is>
          <t>Days Sales Outstanding (DSO)</t>
        </is>
      </c>
      <c r="B47" s="42">
        <f>IF(CONFIG!B15=0,0,(B45/(CONFIG!B15*CONFIG!B16))*365)</f>
        <v/>
      </c>
    </row>
    <row r="48" ht="28" customHeight="1">
      <c r="A48" s="36" t="inlineStr">
        <is>
          <t>Expected Collection</t>
        </is>
      </c>
      <c r="B48" s="37">
        <f>E42</f>
        <v/>
      </c>
    </row>
    <row r="49" ht="28" customHeight="1">
      <c r="A49" s="36" t="inlineStr">
        <is>
          <t>Total Bad Debt Risk</t>
        </is>
      </c>
      <c r="B49" s="37">
        <f>F42</f>
        <v/>
      </c>
    </row>
    <row r="50" ht="28" customHeight="1">
      <c r="A50" s="36" t="inlineStr">
        <is>
          <t>Bad Debt % of Outstanding</t>
        </is>
      </c>
      <c r="B50" s="43">
        <f>IF(B45=0,0,B49/B45)</f>
        <v/>
      </c>
    </row>
    <row r="51" ht="28" customHeight="1">
      <c r="A51" s="36" t="inlineStr">
        <is>
          <t>Weighted Avg Days Outstanding</t>
        </is>
      </c>
      <c r="B51" s="42">
        <f>IF(B45=0,0,SUMPRODUCT(B5:B34,C5:C34)/B45)</f>
        <v/>
      </c>
    </row>
    <row r="52" ht="28" customHeight="1">
      <c r="A52" s="36" t="inlineStr">
        <is>
          <t>% Overdue (&gt;30 days)</t>
        </is>
      </c>
      <c r="B52" s="43">
        <f>IF(B45=0,0,(B39+B40+B41)/B45)</f>
        <v/>
      </c>
    </row>
    <row r="53" ht="28" customHeight="1">
      <c r="A53" s="36" t="inlineStr">
        <is>
          <t>AR Health</t>
        </is>
      </c>
      <c r="B53" s="32">
        <f>IF(B52&lt;=0.1,"HEALTHY",IF(B52&lt;=0.25,"CAUTION","AT RISK"))</f>
        <v/>
      </c>
    </row>
    <row r="54" ht="28" customHeight="1">
      <c r="A54" s="36" t="inlineStr">
        <is>
          <t>Invoices 90+ Days</t>
        </is>
      </c>
      <c r="B54" s="41">
        <f>COUNTIF(D5:D34,"90+")</f>
        <v/>
      </c>
    </row>
  </sheetData>
  <mergeCells count="4">
    <mergeCell ref="A1:I1"/>
    <mergeCell ref="A36:I36"/>
    <mergeCell ref="A3:I3"/>
    <mergeCell ref="A44:I44"/>
  </mergeCells>
  <conditionalFormatting sqref="I5:I34">
    <cfRule type="cellIs" priority="1" operator="equal" dxfId="0">
      <formula>"LOW"</formula>
    </cfRule>
    <cfRule type="cellIs" priority="2" operator="equal" dxfId="1">
      <formula>"MEDIUM"</formula>
    </cfRule>
    <cfRule type="cellIs" priority="3" operator="equal" dxfId="2">
      <formula>"HIGH"</formula>
    </cfRule>
    <cfRule type="cellIs" priority="4" operator="equal" dxfId="2">
      <formula>"CRITICAL"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F26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6" customWidth="1" min="7" max="7"/>
    <col width="16" customWidth="1" min="8" max="8"/>
  </cols>
  <sheetData>
    <row r="1" ht="44" customHeight="1">
      <c r="A1" s="44" t="inlineStr">
        <is>
          <t>ACCOUNTS RECEIVABLE AGING — RESULTS</t>
        </is>
      </c>
      <c r="B1" s="2" t="n"/>
      <c r="C1" s="2" t="n"/>
      <c r="D1" s="2" t="n"/>
      <c r="E1" s="2" t="n"/>
      <c r="F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  <c r="F2" s="4" t="n"/>
    </row>
    <row r="4" ht="28" customHeight="1">
      <c r="A4" s="13" t="inlineStr">
        <is>
          <t xml:space="preserve">  KEY METRICS</t>
        </is>
      </c>
      <c r="B4" s="14" t="n"/>
      <c r="C4" s="14" t="n"/>
      <c r="D4" s="14" t="n"/>
      <c r="E4" s="14" t="n"/>
      <c r="F4" s="14" t="n"/>
    </row>
    <row r="5" ht="32" customHeight="1">
      <c r="A5" s="45" t="inlineStr">
        <is>
          <t>Total Outstanding</t>
        </is>
      </c>
      <c r="B5" s="46">
        <f>LOGIC!B45</f>
        <v/>
      </c>
    </row>
    <row r="6" ht="32" customHeight="1">
      <c r="A6" s="45" t="inlineStr">
        <is>
          <t>Open Invoices</t>
        </is>
      </c>
      <c r="B6" s="47">
        <f>LOGIC!B46</f>
        <v/>
      </c>
    </row>
    <row r="7" ht="32" customHeight="1">
      <c r="A7" s="45" t="inlineStr">
        <is>
          <t>DSO (Days)</t>
        </is>
      </c>
      <c r="B7" s="48">
        <f>LOGIC!B47</f>
        <v/>
      </c>
    </row>
    <row r="8" ht="32" customHeight="1">
      <c r="A8" s="45" t="inlineStr">
        <is>
          <t>Weighted Avg Days</t>
        </is>
      </c>
      <c r="B8" s="48">
        <f>LOGIC!B51</f>
        <v/>
      </c>
    </row>
    <row r="9" ht="32" customHeight="1">
      <c r="A9" s="45" t="inlineStr">
        <is>
          <t>AR Health</t>
        </is>
      </c>
      <c r="B9" s="49">
        <f>LOGIC!B53</f>
        <v/>
      </c>
    </row>
    <row r="11" ht="28" customHeight="1">
      <c r="A11" s="33" t="inlineStr">
        <is>
          <t xml:space="preserve">  AGING BUCKETS</t>
        </is>
      </c>
      <c r="B11" s="34" t="n"/>
      <c r="C11" s="34" t="n"/>
      <c r="D11" s="34" t="n"/>
      <c r="E11" s="34" t="n"/>
      <c r="F11" s="34" t="n"/>
    </row>
    <row r="12" ht="32" customHeight="1">
      <c r="A12" s="21" t="inlineStr">
        <is>
          <t>Bucket</t>
        </is>
      </c>
      <c r="B12" s="21" t="inlineStr">
        <is>
          <t>Amount</t>
        </is>
      </c>
      <c r="C12" s="21" t="inlineStr">
        <is>
          <t>% of Total</t>
        </is>
      </c>
      <c r="D12" s="21" t="inlineStr">
        <is>
          <t>Collection Prob</t>
        </is>
      </c>
      <c r="E12" s="21" t="inlineStr">
        <is>
          <t>Expected</t>
        </is>
      </c>
      <c r="F12" s="21" t="inlineStr">
        <is>
          <t>Bad Debt Risk</t>
        </is>
      </c>
    </row>
    <row r="13">
      <c r="A13" s="45">
        <f>LOGIC!A38</f>
        <v/>
      </c>
      <c r="B13" s="50">
        <f>LOGIC!B38</f>
        <v/>
      </c>
      <c r="C13" s="51">
        <f>LOGIC!C38</f>
        <v/>
      </c>
      <c r="D13" s="51">
        <f>LOGIC!D38</f>
        <v/>
      </c>
      <c r="E13" s="52">
        <f>LOGIC!E38</f>
        <v/>
      </c>
      <c r="F13" s="52">
        <f>LOGIC!F38</f>
        <v/>
      </c>
    </row>
    <row r="14">
      <c r="A14" s="45">
        <f>LOGIC!A39</f>
        <v/>
      </c>
      <c r="B14" s="50">
        <f>LOGIC!B39</f>
        <v/>
      </c>
      <c r="C14" s="51">
        <f>LOGIC!C39</f>
        <v/>
      </c>
      <c r="D14" s="51">
        <f>LOGIC!D39</f>
        <v/>
      </c>
      <c r="E14" s="52">
        <f>LOGIC!E39</f>
        <v/>
      </c>
      <c r="F14" s="52">
        <f>LOGIC!F39</f>
        <v/>
      </c>
    </row>
    <row r="15">
      <c r="A15" s="45">
        <f>LOGIC!A40</f>
        <v/>
      </c>
      <c r="B15" s="50">
        <f>LOGIC!B40</f>
        <v/>
      </c>
      <c r="C15" s="51">
        <f>LOGIC!C40</f>
        <v/>
      </c>
      <c r="D15" s="51">
        <f>LOGIC!D40</f>
        <v/>
      </c>
      <c r="E15" s="52">
        <f>LOGIC!E40</f>
        <v/>
      </c>
      <c r="F15" s="52">
        <f>LOGIC!F40</f>
        <v/>
      </c>
    </row>
    <row r="16">
      <c r="A16" s="45">
        <f>LOGIC!A41</f>
        <v/>
      </c>
      <c r="B16" s="50">
        <f>LOGIC!B41</f>
        <v/>
      </c>
      <c r="C16" s="51">
        <f>LOGIC!C41</f>
        <v/>
      </c>
      <c r="D16" s="51">
        <f>LOGIC!D41</f>
        <v/>
      </c>
      <c r="E16" s="52">
        <f>LOGIC!E41</f>
        <v/>
      </c>
      <c r="F16" s="52">
        <f>LOGIC!F41</f>
        <v/>
      </c>
    </row>
    <row r="17">
      <c r="A17" s="36" t="inlineStr">
        <is>
          <t>TOTAL</t>
        </is>
      </c>
      <c r="B17" s="37">
        <f>LOGIC!B42</f>
        <v/>
      </c>
      <c r="C17" s="32" t="inlineStr">
        <is>
          <t>100%</t>
        </is>
      </c>
      <c r="D17" s="38">
        <f>LOGIC!D42</f>
        <v/>
      </c>
      <c r="E17" s="37">
        <f>LOGIC!E42</f>
        <v/>
      </c>
      <c r="F17" s="37">
        <f>LOGIC!F42</f>
        <v/>
      </c>
    </row>
    <row r="19" ht="28" customHeight="1">
      <c r="A19" s="53" t="inlineStr">
        <is>
          <t xml:space="preserve">  COLLECTION RISK</t>
        </is>
      </c>
      <c r="B19" s="54" t="n"/>
      <c r="C19" s="54" t="n"/>
      <c r="D19" s="54" t="n"/>
      <c r="E19" s="54" t="n"/>
      <c r="F19" s="54" t="n"/>
    </row>
    <row r="20" ht="32" customHeight="1">
      <c r="A20" s="45" t="inlineStr">
        <is>
          <t>Expected Collection</t>
        </is>
      </c>
      <c r="B20" s="55">
        <f>LOGIC!B48</f>
        <v/>
      </c>
    </row>
    <row r="21" ht="32" customHeight="1">
      <c r="A21" s="45" t="inlineStr">
        <is>
          <t>Bad Debt Risk</t>
        </is>
      </c>
      <c r="B21" s="55">
        <f>LOGIC!B49</f>
        <v/>
      </c>
    </row>
    <row r="22" ht="32" customHeight="1">
      <c r="A22" s="45" t="inlineStr">
        <is>
          <t>Bad Debt %</t>
        </is>
      </c>
      <c r="B22" s="56">
        <f>LOGIC!B50</f>
        <v/>
      </c>
    </row>
    <row r="23" ht="32" customHeight="1">
      <c r="A23" s="45" t="inlineStr">
        <is>
          <t>% Overdue (&gt;30 days)</t>
        </is>
      </c>
      <c r="B23" s="56">
        <f>LOGIC!B52</f>
        <v/>
      </c>
    </row>
    <row r="24" ht="32" customHeight="1">
      <c r="A24" s="45" t="inlineStr">
        <is>
          <t>Invoices 90+ Days</t>
        </is>
      </c>
      <c r="B24" s="47">
        <f>LOGIC!B54</f>
        <v/>
      </c>
    </row>
    <row r="26" ht="24" customHeight="1">
      <c r="A26" s="57" t="inlineStr">
        <is>
          <t>RangeLead.com  |  Premium B2B Lead Data  |  Free Download — rangelead.com/free-tools</t>
        </is>
      </c>
    </row>
  </sheetData>
  <mergeCells count="6">
    <mergeCell ref="A2:F2"/>
    <mergeCell ref="A11:F11"/>
    <mergeCell ref="A19:F19"/>
    <mergeCell ref="A1:F1"/>
    <mergeCell ref="A4:F4"/>
    <mergeCell ref="A26:F26"/>
  </mergeCells>
  <conditionalFormatting sqref="B9">
    <cfRule type="cellIs" priority="1" operator="equal" dxfId="0">
      <formula>"HEALTHY"</formula>
    </cfRule>
    <cfRule type="cellIs" priority="2" operator="equal" dxfId="1">
      <formula>"CAUTION"</formula>
    </cfRule>
    <cfRule type="cellIs" priority="3" operator="equal" dxfId="2">
      <formula>"AT RISK"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2026-02-10T15:45:37Z</dcterms:created>
  <dcterms:modified xmlns:dcterms="http://purl.org/dc/terms/" xmlns:xsi="http://www.w3.org/2001/XMLSchema-instance" xsi:type="dcterms:W3CDTF">2026-02-10T15:45:37Z</dcterms:modified>
</cp:coreProperties>
</file>